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R:\D-16-067_Evropska_ Praha 6 - oprava komunikace\1608_DSP-DPS\H - Rozpocet\"/>
    </mc:Choice>
  </mc:AlternateContent>
  <bookViews>
    <workbookView xWindow="0" yWindow="0" windowWidth="21570" windowHeight="10785" firstSheet="3" activeTab="3"/>
  </bookViews>
  <sheets>
    <sheet name="Rekapitulace stavby" sheetId="1" r:id="rId1"/>
    <sheet name="SO 000 - Vedlejší a ostat..." sheetId="2" r:id="rId2"/>
    <sheet name="SO 101 - Oprava pravého j..." sheetId="3" r:id="rId3"/>
    <sheet name="SO 102 - Oprava levého jí..." sheetId="4" r:id="rId4"/>
    <sheet name="SO 171 - Definitivní dopr..." sheetId="5" r:id="rId5"/>
    <sheet name="SO 172 - Přechodné doprav..." sheetId="6" r:id="rId6"/>
    <sheet name="Pokyny pro vyplnění" sheetId="7" r:id="rId7"/>
  </sheets>
  <definedNames>
    <definedName name="_xlnm._FilterDatabase" localSheetId="1" hidden="1">'SO 000 - Vedlejší a ostat...'!$C$79:$K$91</definedName>
    <definedName name="_xlnm._FilterDatabase" localSheetId="2" hidden="1">'SO 101 - Oprava pravého j...'!$C$87:$K$202</definedName>
    <definedName name="_xlnm._FilterDatabase" localSheetId="3" hidden="1">'SO 102 - Oprava levého jí...'!$C$85:$K$200</definedName>
    <definedName name="_xlnm._FilterDatabase" localSheetId="4" hidden="1">'SO 171 - Definitivní dopr...'!$C$79:$K$146</definedName>
    <definedName name="_xlnm._FilterDatabase" localSheetId="5" hidden="1">'SO 172 - Přechodné doprav...'!$C$77:$K$81</definedName>
    <definedName name="_xlnm.Print_Titles" localSheetId="0">'Rekapitulace stavby'!$49:$49</definedName>
    <definedName name="_xlnm.Print_Titles" localSheetId="1">'SO 000 - Vedlejší a ostat...'!$79:$79</definedName>
    <definedName name="_xlnm.Print_Titles" localSheetId="2">'SO 101 - Oprava pravého j...'!$87:$87</definedName>
    <definedName name="_xlnm.Print_Titles" localSheetId="3">'SO 102 - Oprava levého jí...'!$85:$85</definedName>
    <definedName name="_xlnm.Print_Titles" localSheetId="4">'SO 171 - Definitivní dopr...'!$79:$79</definedName>
    <definedName name="_xlnm.Print_Titles" localSheetId="5">'SO 172 - Přechodné doprav...'!$77:$77</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1">'SO 000 - Vedlejší a ostat...'!$C$4:$J$36,'SO 000 - Vedlejší a ostat...'!$C$42:$J$61,'SO 000 - Vedlejší a ostat...'!$C$67:$K$91</definedName>
    <definedName name="_xlnm.Print_Area" localSheetId="2">'SO 101 - Oprava pravého j...'!$C$4:$J$36,'SO 101 - Oprava pravého j...'!$C$42:$J$69,'SO 101 - Oprava pravého j...'!$C$75:$K$202</definedName>
    <definedName name="_xlnm.Print_Area" localSheetId="3">'SO 102 - Oprava levého jí...'!$C$4:$J$36,'SO 102 - Oprava levého jí...'!$C$42:$J$67,'SO 102 - Oprava levého jí...'!$C$73:$K$200</definedName>
    <definedName name="_xlnm.Print_Area" localSheetId="4">'SO 171 - Definitivní dopr...'!$C$4:$J$36,'SO 171 - Definitivní dopr...'!$C$42:$J$61,'SO 171 - Definitivní dopr...'!$C$67:$K$146</definedName>
    <definedName name="_xlnm.Print_Area" localSheetId="5">'SO 172 - Přechodné doprav...'!$C$4:$J$36,'SO 172 - Přechodné doprav...'!$C$42:$J$59,'SO 172 - Přechodné doprav...'!$C$65:$K$81</definedName>
  </definedNames>
  <calcPr calcId="171027"/>
</workbook>
</file>

<file path=xl/calcChain.xml><?xml version="1.0" encoding="utf-8"?>
<calcChain xmlns="http://schemas.openxmlformats.org/spreadsheetml/2006/main">
  <c r="AY56" i="1" l="1"/>
  <c r="AX56" i="1"/>
  <c r="BI81" i="6"/>
  <c r="F34" i="6" s="1"/>
  <c r="BD56" i="1" s="1"/>
  <c r="BH81" i="6"/>
  <c r="F33" i="6" s="1"/>
  <c r="BC56" i="1" s="1"/>
  <c r="BG81" i="6"/>
  <c r="F32" i="6" s="1"/>
  <c r="BB56" i="1" s="1"/>
  <c r="BF81" i="6"/>
  <c r="F31" i="6" s="1"/>
  <c r="BA56" i="1" s="1"/>
  <c r="T81" i="6"/>
  <c r="T80" i="6" s="1"/>
  <c r="T79" i="6" s="1"/>
  <c r="T78" i="6" s="1"/>
  <c r="R81" i="6"/>
  <c r="R80" i="6" s="1"/>
  <c r="R79" i="6" s="1"/>
  <c r="R78" i="6" s="1"/>
  <c r="P81" i="6"/>
  <c r="P80" i="6" s="1"/>
  <c r="P79" i="6" s="1"/>
  <c r="P78" i="6" s="1"/>
  <c r="AU56" i="1" s="1"/>
  <c r="BK81" i="6"/>
  <c r="BK80" i="6" s="1"/>
  <c r="J81" i="6"/>
  <c r="BE81" i="6" s="1"/>
  <c r="F72" i="6"/>
  <c r="E70" i="6"/>
  <c r="F49" i="6"/>
  <c r="E47" i="6"/>
  <c r="J21" i="6"/>
  <c r="E21" i="6"/>
  <c r="J74" i="6" s="1"/>
  <c r="J20" i="6"/>
  <c r="J18" i="6"/>
  <c r="E18" i="6"/>
  <c r="F52" i="6" s="1"/>
  <c r="J17" i="6"/>
  <c r="J15" i="6"/>
  <c r="E15" i="6"/>
  <c r="F51" i="6" s="1"/>
  <c r="J14" i="6"/>
  <c r="J12" i="6"/>
  <c r="J49" i="6" s="1"/>
  <c r="E7" i="6"/>
  <c r="E45" i="6" s="1"/>
  <c r="AY55" i="1"/>
  <c r="AX55" i="1"/>
  <c r="BI145" i="5"/>
  <c r="BH145" i="5"/>
  <c r="BG145" i="5"/>
  <c r="BF145" i="5"/>
  <c r="T145" i="5"/>
  <c r="R145" i="5"/>
  <c r="P145" i="5"/>
  <c r="BK145" i="5"/>
  <c r="J145" i="5"/>
  <c r="BE145" i="5" s="1"/>
  <c r="BI143" i="5"/>
  <c r="BH143" i="5"/>
  <c r="BG143" i="5"/>
  <c r="BF143" i="5"/>
  <c r="BE143" i="5"/>
  <c r="T143" i="5"/>
  <c r="T142" i="5" s="1"/>
  <c r="R143" i="5"/>
  <c r="R142" i="5" s="1"/>
  <c r="P143" i="5"/>
  <c r="P142" i="5" s="1"/>
  <c r="BK143" i="5"/>
  <c r="BK142" i="5" s="1"/>
  <c r="J142" i="5" s="1"/>
  <c r="J60" i="5" s="1"/>
  <c r="J143" i="5"/>
  <c r="BI140" i="5"/>
  <c r="BH140" i="5"/>
  <c r="BG140" i="5"/>
  <c r="BF140" i="5"/>
  <c r="T140" i="5"/>
  <c r="R140" i="5"/>
  <c r="P140" i="5"/>
  <c r="BK140" i="5"/>
  <c r="J140" i="5"/>
  <c r="BE140" i="5" s="1"/>
  <c r="BI138" i="5"/>
  <c r="BH138" i="5"/>
  <c r="BG138" i="5"/>
  <c r="BF138" i="5"/>
  <c r="T138" i="5"/>
  <c r="R138" i="5"/>
  <c r="P138" i="5"/>
  <c r="BK138" i="5"/>
  <c r="J138" i="5"/>
  <c r="BE138" i="5" s="1"/>
  <c r="BI136" i="5"/>
  <c r="BH136" i="5"/>
  <c r="BG136" i="5"/>
  <c r="BF136" i="5"/>
  <c r="T136" i="5"/>
  <c r="T135" i="5" s="1"/>
  <c r="R136" i="5"/>
  <c r="R135" i="5" s="1"/>
  <c r="P136" i="5"/>
  <c r="P135" i="5" s="1"/>
  <c r="BK136" i="5"/>
  <c r="BK135" i="5" s="1"/>
  <c r="J135" i="5" s="1"/>
  <c r="J59" i="5" s="1"/>
  <c r="J136" i="5"/>
  <c r="BE136" i="5" s="1"/>
  <c r="BI133" i="5"/>
  <c r="BH133" i="5"/>
  <c r="BG133" i="5"/>
  <c r="BF133" i="5"/>
  <c r="T133" i="5"/>
  <c r="R133" i="5"/>
  <c r="P133" i="5"/>
  <c r="BK133" i="5"/>
  <c r="J133" i="5"/>
  <c r="BE133" i="5" s="1"/>
  <c r="BI131" i="5"/>
  <c r="BH131" i="5"/>
  <c r="BG131" i="5"/>
  <c r="BF131" i="5"/>
  <c r="BE131" i="5"/>
  <c r="T131" i="5"/>
  <c r="R131" i="5"/>
  <c r="P131" i="5"/>
  <c r="BK131" i="5"/>
  <c r="J131" i="5"/>
  <c r="BI128" i="5"/>
  <c r="BH128" i="5"/>
  <c r="BG128" i="5"/>
  <c r="BF128" i="5"/>
  <c r="T128" i="5"/>
  <c r="R128" i="5"/>
  <c r="P128" i="5"/>
  <c r="BK128" i="5"/>
  <c r="J128" i="5"/>
  <c r="BE128" i="5" s="1"/>
  <c r="BI119" i="5"/>
  <c r="BH119" i="5"/>
  <c r="BG119" i="5"/>
  <c r="BF119" i="5"/>
  <c r="BE119" i="5"/>
  <c r="T119" i="5"/>
  <c r="R119" i="5"/>
  <c r="P119" i="5"/>
  <c r="BK119" i="5"/>
  <c r="J119" i="5"/>
  <c r="BI112" i="5"/>
  <c r="BH112" i="5"/>
  <c r="BG112" i="5"/>
  <c r="BF112" i="5"/>
  <c r="T112" i="5"/>
  <c r="R112" i="5"/>
  <c r="P112" i="5"/>
  <c r="BK112" i="5"/>
  <c r="J112" i="5"/>
  <c r="BE112" i="5" s="1"/>
  <c r="BI106" i="5"/>
  <c r="BH106" i="5"/>
  <c r="BG106" i="5"/>
  <c r="BF106" i="5"/>
  <c r="BE106" i="5"/>
  <c r="T106" i="5"/>
  <c r="R106" i="5"/>
  <c r="P106" i="5"/>
  <c r="BK106" i="5"/>
  <c r="J106" i="5"/>
  <c r="BI101" i="5"/>
  <c r="BH101" i="5"/>
  <c r="BG101" i="5"/>
  <c r="BF101" i="5"/>
  <c r="BE101" i="5"/>
  <c r="T101" i="5"/>
  <c r="R101" i="5"/>
  <c r="P101" i="5"/>
  <c r="BK101" i="5"/>
  <c r="J101" i="5"/>
  <c r="BI96" i="5"/>
  <c r="BH96" i="5"/>
  <c r="BG96" i="5"/>
  <c r="BF96" i="5"/>
  <c r="BE96" i="5"/>
  <c r="T96" i="5"/>
  <c r="R96" i="5"/>
  <c r="P96" i="5"/>
  <c r="BK96" i="5"/>
  <c r="J96" i="5"/>
  <c r="BI89" i="5"/>
  <c r="BH89" i="5"/>
  <c r="BG89" i="5"/>
  <c r="BF89" i="5"/>
  <c r="BE89" i="5"/>
  <c r="T89" i="5"/>
  <c r="R89" i="5"/>
  <c r="P89" i="5"/>
  <c r="BK89" i="5"/>
  <c r="J89" i="5"/>
  <c r="BI88" i="5"/>
  <c r="BH88" i="5"/>
  <c r="BG88" i="5"/>
  <c r="BF88" i="5"/>
  <c r="BE88" i="5"/>
  <c r="T88" i="5"/>
  <c r="R88" i="5"/>
  <c r="P88" i="5"/>
  <c r="BK88" i="5"/>
  <c r="J88" i="5"/>
  <c r="BI86" i="5"/>
  <c r="BH86" i="5"/>
  <c r="BG86" i="5"/>
  <c r="BF86" i="5"/>
  <c r="BE86" i="5"/>
  <c r="T86" i="5"/>
  <c r="R86" i="5"/>
  <c r="P86" i="5"/>
  <c r="BK86" i="5"/>
  <c r="J86" i="5"/>
  <c r="BI85" i="5"/>
  <c r="BH85" i="5"/>
  <c r="BG85" i="5"/>
  <c r="BF85" i="5"/>
  <c r="BE85" i="5"/>
  <c r="T85" i="5"/>
  <c r="R85" i="5"/>
  <c r="P85" i="5"/>
  <c r="BK85" i="5"/>
  <c r="J85" i="5"/>
  <c r="BI83" i="5"/>
  <c r="F34" i="5" s="1"/>
  <c r="BD55" i="1" s="1"/>
  <c r="BH83" i="5"/>
  <c r="F33" i="5" s="1"/>
  <c r="BC55" i="1" s="1"/>
  <c r="BG83" i="5"/>
  <c r="F32" i="5" s="1"/>
  <c r="BB55" i="1" s="1"/>
  <c r="BF83" i="5"/>
  <c r="J31" i="5" s="1"/>
  <c r="AW55" i="1" s="1"/>
  <c r="BE83" i="5"/>
  <c r="J30" i="5" s="1"/>
  <c r="AV55" i="1" s="1"/>
  <c r="AT55" i="1" s="1"/>
  <c r="T83" i="5"/>
  <c r="T82" i="5" s="1"/>
  <c r="R83" i="5"/>
  <c r="R82" i="5" s="1"/>
  <c r="P83" i="5"/>
  <c r="P82" i="5" s="1"/>
  <c r="BK83" i="5"/>
  <c r="BK82" i="5" s="1"/>
  <c r="J83" i="5"/>
  <c r="F77" i="5"/>
  <c r="F74" i="5"/>
  <c r="E72" i="5"/>
  <c r="E70" i="5"/>
  <c r="F49" i="5"/>
  <c r="E47" i="5"/>
  <c r="J21" i="5"/>
  <c r="E21" i="5"/>
  <c r="J51" i="5" s="1"/>
  <c r="J20" i="5"/>
  <c r="J18" i="5"/>
  <c r="E18" i="5"/>
  <c r="F52" i="5" s="1"/>
  <c r="J17" i="5"/>
  <c r="J15" i="5"/>
  <c r="E15" i="5"/>
  <c r="F76" i="5" s="1"/>
  <c r="J14" i="5"/>
  <c r="J12" i="5"/>
  <c r="J49" i="5" s="1"/>
  <c r="E7" i="5"/>
  <c r="E45" i="5" s="1"/>
  <c r="AY54" i="1"/>
  <c r="AX54" i="1"/>
  <c r="BI199" i="4"/>
  <c r="BH199" i="4"/>
  <c r="BG199" i="4"/>
  <c r="BF199" i="4"/>
  <c r="T199" i="4"/>
  <c r="T198" i="4" s="1"/>
  <c r="T197" i="4" s="1"/>
  <c r="R199" i="4"/>
  <c r="R198" i="4" s="1"/>
  <c r="R197" i="4" s="1"/>
  <c r="P199" i="4"/>
  <c r="P198" i="4" s="1"/>
  <c r="P197" i="4" s="1"/>
  <c r="BK199" i="4"/>
  <c r="BK198" i="4" s="1"/>
  <c r="J199" i="4"/>
  <c r="BE199" i="4" s="1"/>
  <c r="BI195" i="4"/>
  <c r="BH195" i="4"/>
  <c r="BG195" i="4"/>
  <c r="BF195" i="4"/>
  <c r="T195" i="4"/>
  <c r="R195" i="4"/>
  <c r="P195" i="4"/>
  <c r="BK195" i="4"/>
  <c r="J195" i="4"/>
  <c r="BE195" i="4" s="1"/>
  <c r="BI193" i="4"/>
  <c r="BH193" i="4"/>
  <c r="BG193" i="4"/>
  <c r="BF193" i="4"/>
  <c r="T193" i="4"/>
  <c r="T192" i="4" s="1"/>
  <c r="R193" i="4"/>
  <c r="R192" i="4" s="1"/>
  <c r="P193" i="4"/>
  <c r="P192" i="4" s="1"/>
  <c r="BK193" i="4"/>
  <c r="BK192" i="4" s="1"/>
  <c r="J192" i="4" s="1"/>
  <c r="J64" i="4" s="1"/>
  <c r="J193" i="4"/>
  <c r="BE193" i="4" s="1"/>
  <c r="BI189" i="4"/>
  <c r="BH189" i="4"/>
  <c r="BG189" i="4"/>
  <c r="BF189" i="4"/>
  <c r="BE189" i="4"/>
  <c r="T189" i="4"/>
  <c r="R189" i="4"/>
  <c r="P189" i="4"/>
  <c r="BK189" i="4"/>
  <c r="J189" i="4"/>
  <c r="BI186" i="4"/>
  <c r="BH186" i="4"/>
  <c r="BG186" i="4"/>
  <c r="BF186" i="4"/>
  <c r="BE186" i="4"/>
  <c r="T186" i="4"/>
  <c r="R186" i="4"/>
  <c r="P186" i="4"/>
  <c r="BK186" i="4"/>
  <c r="J186" i="4"/>
  <c r="BI182" i="4"/>
  <c r="BH182" i="4"/>
  <c r="BG182" i="4"/>
  <c r="BF182" i="4"/>
  <c r="BE182" i="4"/>
  <c r="T182" i="4"/>
  <c r="R182" i="4"/>
  <c r="P182" i="4"/>
  <c r="BK182" i="4"/>
  <c r="J182" i="4"/>
  <c r="BI179" i="4"/>
  <c r="BH179" i="4"/>
  <c r="BG179" i="4"/>
  <c r="BF179" i="4"/>
  <c r="BE179" i="4"/>
  <c r="T179" i="4"/>
  <c r="T178" i="4" s="1"/>
  <c r="R179" i="4"/>
  <c r="R178" i="4" s="1"/>
  <c r="P179" i="4"/>
  <c r="P178" i="4" s="1"/>
  <c r="BK179" i="4"/>
  <c r="BK178" i="4" s="1"/>
  <c r="J178" i="4" s="1"/>
  <c r="J63" i="4" s="1"/>
  <c r="J179" i="4"/>
  <c r="BI176" i="4"/>
  <c r="BH176" i="4"/>
  <c r="BG176" i="4"/>
  <c r="BF176" i="4"/>
  <c r="T176" i="4"/>
  <c r="R176" i="4"/>
  <c r="P176" i="4"/>
  <c r="BK176" i="4"/>
  <c r="J176" i="4"/>
  <c r="BE176" i="4" s="1"/>
  <c r="BI173" i="4"/>
  <c r="BH173" i="4"/>
  <c r="BG173" i="4"/>
  <c r="BF173" i="4"/>
  <c r="T173" i="4"/>
  <c r="R173" i="4"/>
  <c r="P173" i="4"/>
  <c r="BK173" i="4"/>
  <c r="J173" i="4"/>
  <c r="BE173" i="4" s="1"/>
  <c r="BI170" i="4"/>
  <c r="BH170" i="4"/>
  <c r="BG170" i="4"/>
  <c r="BF170" i="4"/>
  <c r="T170" i="4"/>
  <c r="R170" i="4"/>
  <c r="P170" i="4"/>
  <c r="BK170" i="4"/>
  <c r="J170" i="4"/>
  <c r="BE170" i="4" s="1"/>
  <c r="BI167" i="4"/>
  <c r="BH167" i="4"/>
  <c r="BG167" i="4"/>
  <c r="BF167" i="4"/>
  <c r="T167" i="4"/>
  <c r="R167" i="4"/>
  <c r="P167" i="4"/>
  <c r="BK167" i="4"/>
  <c r="J167" i="4"/>
  <c r="BE167" i="4" s="1"/>
  <c r="BI164" i="4"/>
  <c r="BH164" i="4"/>
  <c r="BG164" i="4"/>
  <c r="BF164" i="4"/>
  <c r="T164" i="4"/>
  <c r="R164" i="4"/>
  <c r="P164" i="4"/>
  <c r="BK164" i="4"/>
  <c r="J164" i="4"/>
  <c r="BE164" i="4" s="1"/>
  <c r="BI161" i="4"/>
  <c r="BH161" i="4"/>
  <c r="BG161" i="4"/>
  <c r="BF161" i="4"/>
  <c r="BE161" i="4"/>
  <c r="T161" i="4"/>
  <c r="R161" i="4"/>
  <c r="P161" i="4"/>
  <c r="BK161" i="4"/>
  <c r="J161" i="4"/>
  <c r="BI160" i="4"/>
  <c r="BH160" i="4"/>
  <c r="BG160" i="4"/>
  <c r="BF160" i="4"/>
  <c r="BE160" i="4"/>
  <c r="T160" i="4"/>
  <c r="R160" i="4"/>
  <c r="P160" i="4"/>
  <c r="BK160" i="4"/>
  <c r="J160" i="4"/>
  <c r="BI157" i="4"/>
  <c r="BH157" i="4"/>
  <c r="BG157" i="4"/>
  <c r="BF157" i="4"/>
  <c r="BE157" i="4"/>
  <c r="T157" i="4"/>
  <c r="R157" i="4"/>
  <c r="P157" i="4"/>
  <c r="BK157" i="4"/>
  <c r="J157" i="4"/>
  <c r="BI155" i="4"/>
  <c r="BH155" i="4"/>
  <c r="BG155" i="4"/>
  <c r="BF155" i="4"/>
  <c r="BE155" i="4"/>
  <c r="T155" i="4"/>
  <c r="R155" i="4"/>
  <c r="P155" i="4"/>
  <c r="BK155" i="4"/>
  <c r="J155" i="4"/>
  <c r="BI152" i="4"/>
  <c r="BH152" i="4"/>
  <c r="BG152" i="4"/>
  <c r="BF152" i="4"/>
  <c r="BE152" i="4"/>
  <c r="T152" i="4"/>
  <c r="R152" i="4"/>
  <c r="P152" i="4"/>
  <c r="BK152" i="4"/>
  <c r="J152" i="4"/>
  <c r="BI150" i="4"/>
  <c r="BH150" i="4"/>
  <c r="BG150" i="4"/>
  <c r="BF150" i="4"/>
  <c r="BE150" i="4"/>
  <c r="T150" i="4"/>
  <c r="T149" i="4" s="1"/>
  <c r="R150" i="4"/>
  <c r="R149" i="4" s="1"/>
  <c r="P150" i="4"/>
  <c r="P149" i="4" s="1"/>
  <c r="BK150" i="4"/>
  <c r="BK149" i="4" s="1"/>
  <c r="J149" i="4" s="1"/>
  <c r="J62" i="4" s="1"/>
  <c r="J150" i="4"/>
  <c r="BI148" i="4"/>
  <c r="BH148" i="4"/>
  <c r="BG148" i="4"/>
  <c r="BF148" i="4"/>
  <c r="T148" i="4"/>
  <c r="R148" i="4"/>
  <c r="P148" i="4"/>
  <c r="BK148" i="4"/>
  <c r="J148" i="4"/>
  <c r="BE148" i="4" s="1"/>
  <c r="BI147" i="4"/>
  <c r="BH147" i="4"/>
  <c r="BG147" i="4"/>
  <c r="BF147" i="4"/>
  <c r="T147" i="4"/>
  <c r="R147" i="4"/>
  <c r="P147" i="4"/>
  <c r="BK147" i="4"/>
  <c r="J147" i="4"/>
  <c r="BE147" i="4" s="1"/>
  <c r="BI146" i="4"/>
  <c r="BH146" i="4"/>
  <c r="BG146" i="4"/>
  <c r="BF146" i="4"/>
  <c r="T146" i="4"/>
  <c r="R146" i="4"/>
  <c r="P146" i="4"/>
  <c r="BK146" i="4"/>
  <c r="J146" i="4"/>
  <c r="BE146" i="4" s="1"/>
  <c r="BI143" i="4"/>
  <c r="BH143" i="4"/>
  <c r="BG143" i="4"/>
  <c r="BF143" i="4"/>
  <c r="T143" i="4"/>
  <c r="T142" i="4" s="1"/>
  <c r="R143" i="4"/>
  <c r="R142" i="4" s="1"/>
  <c r="P143" i="4"/>
  <c r="P142" i="4" s="1"/>
  <c r="BK143" i="4"/>
  <c r="BK142" i="4" s="1"/>
  <c r="J142" i="4" s="1"/>
  <c r="J61" i="4" s="1"/>
  <c r="J143" i="4"/>
  <c r="BE143" i="4" s="1"/>
  <c r="BI137" i="4"/>
  <c r="BH137" i="4"/>
  <c r="BG137" i="4"/>
  <c r="BF137" i="4"/>
  <c r="BE137" i="4"/>
  <c r="T137" i="4"/>
  <c r="R137" i="4"/>
  <c r="P137" i="4"/>
  <c r="BK137" i="4"/>
  <c r="J137" i="4"/>
  <c r="BI132" i="4"/>
  <c r="BH132" i="4"/>
  <c r="BG132" i="4"/>
  <c r="BF132" i="4"/>
  <c r="BE132" i="4"/>
  <c r="T132" i="4"/>
  <c r="R132" i="4"/>
  <c r="P132" i="4"/>
  <c r="BK132" i="4"/>
  <c r="J132" i="4"/>
  <c r="BI130" i="4"/>
  <c r="BH130" i="4"/>
  <c r="BG130" i="4"/>
  <c r="BF130" i="4"/>
  <c r="BE130" i="4"/>
  <c r="T130" i="4"/>
  <c r="R130" i="4"/>
  <c r="P130" i="4"/>
  <c r="BK130" i="4"/>
  <c r="J130" i="4"/>
  <c r="BI127" i="4"/>
  <c r="BH127" i="4"/>
  <c r="BG127" i="4"/>
  <c r="BF127" i="4"/>
  <c r="BE127" i="4"/>
  <c r="T127" i="4"/>
  <c r="R127" i="4"/>
  <c r="P127" i="4"/>
  <c r="BK127" i="4"/>
  <c r="J127" i="4"/>
  <c r="BI124" i="4"/>
  <c r="BH124" i="4"/>
  <c r="BG124" i="4"/>
  <c r="BF124" i="4"/>
  <c r="BE124" i="4"/>
  <c r="T124" i="4"/>
  <c r="R124" i="4"/>
  <c r="P124" i="4"/>
  <c r="BK124" i="4"/>
  <c r="J124" i="4"/>
  <c r="BI122" i="4"/>
  <c r="BH122" i="4"/>
  <c r="BG122" i="4"/>
  <c r="BF122" i="4"/>
  <c r="BE122" i="4"/>
  <c r="T122" i="4"/>
  <c r="R122" i="4"/>
  <c r="P122" i="4"/>
  <c r="BK122" i="4"/>
  <c r="J122" i="4"/>
  <c r="BI120" i="4"/>
  <c r="BH120" i="4"/>
  <c r="BG120" i="4"/>
  <c r="BF120" i="4"/>
  <c r="BE120" i="4"/>
  <c r="T120" i="4"/>
  <c r="T119" i="4" s="1"/>
  <c r="R120" i="4"/>
  <c r="R119" i="4" s="1"/>
  <c r="P120" i="4"/>
  <c r="P119" i="4" s="1"/>
  <c r="BK120" i="4"/>
  <c r="BK119" i="4" s="1"/>
  <c r="J119" i="4" s="1"/>
  <c r="J60" i="4" s="1"/>
  <c r="J120" i="4"/>
  <c r="BI116" i="4"/>
  <c r="BH116" i="4"/>
  <c r="BG116" i="4"/>
  <c r="BF116" i="4"/>
  <c r="T116" i="4"/>
  <c r="T115" i="4" s="1"/>
  <c r="R116" i="4"/>
  <c r="R115" i="4" s="1"/>
  <c r="P116" i="4"/>
  <c r="P115" i="4" s="1"/>
  <c r="BK116" i="4"/>
  <c r="BK115" i="4" s="1"/>
  <c r="J115" i="4" s="1"/>
  <c r="J59" i="4" s="1"/>
  <c r="J116" i="4"/>
  <c r="BE116" i="4" s="1"/>
  <c r="BI112" i="4"/>
  <c r="BH112" i="4"/>
  <c r="BG112" i="4"/>
  <c r="BF112" i="4"/>
  <c r="BE112" i="4"/>
  <c r="T112" i="4"/>
  <c r="R112" i="4"/>
  <c r="P112" i="4"/>
  <c r="BK112" i="4"/>
  <c r="J112" i="4"/>
  <c r="BI110" i="4"/>
  <c r="BH110" i="4"/>
  <c r="BG110" i="4"/>
  <c r="BF110" i="4"/>
  <c r="BE110" i="4"/>
  <c r="T110" i="4"/>
  <c r="R110" i="4"/>
  <c r="P110" i="4"/>
  <c r="BK110" i="4"/>
  <c r="J110" i="4"/>
  <c r="BI107" i="4"/>
  <c r="BH107" i="4"/>
  <c r="BG107" i="4"/>
  <c r="BF107" i="4"/>
  <c r="BE107" i="4"/>
  <c r="T107" i="4"/>
  <c r="R107" i="4"/>
  <c r="P107" i="4"/>
  <c r="BK107" i="4"/>
  <c r="J107" i="4"/>
  <c r="BI104" i="4"/>
  <c r="BH104" i="4"/>
  <c r="BG104" i="4"/>
  <c r="BF104" i="4"/>
  <c r="BE104" i="4"/>
  <c r="T104" i="4"/>
  <c r="R104" i="4"/>
  <c r="P104" i="4"/>
  <c r="BK104" i="4"/>
  <c r="J104" i="4"/>
  <c r="BI101" i="4"/>
  <c r="BH101" i="4"/>
  <c r="BG101" i="4"/>
  <c r="BF101" i="4"/>
  <c r="BE101" i="4"/>
  <c r="T101" i="4"/>
  <c r="R101" i="4"/>
  <c r="P101" i="4"/>
  <c r="BK101" i="4"/>
  <c r="J101" i="4"/>
  <c r="BI98" i="4"/>
  <c r="BH98" i="4"/>
  <c r="BG98" i="4"/>
  <c r="BF98" i="4"/>
  <c r="BE98" i="4"/>
  <c r="T98" i="4"/>
  <c r="R98" i="4"/>
  <c r="P98" i="4"/>
  <c r="BK98" i="4"/>
  <c r="J98" i="4"/>
  <c r="BI95" i="4"/>
  <c r="BH95" i="4"/>
  <c r="BG95" i="4"/>
  <c r="BF95" i="4"/>
  <c r="BE95" i="4"/>
  <c r="T95" i="4"/>
  <c r="R95" i="4"/>
  <c r="P95" i="4"/>
  <c r="BK95" i="4"/>
  <c r="J95" i="4"/>
  <c r="BI92" i="4"/>
  <c r="BH92" i="4"/>
  <c r="BG92" i="4"/>
  <c r="BF92" i="4"/>
  <c r="BE92" i="4"/>
  <c r="T92" i="4"/>
  <c r="R92" i="4"/>
  <c r="P92" i="4"/>
  <c r="BK92" i="4"/>
  <c r="J92" i="4"/>
  <c r="BI89" i="4"/>
  <c r="F34" i="4" s="1"/>
  <c r="BD54" i="1" s="1"/>
  <c r="BH89" i="4"/>
  <c r="F33" i="4" s="1"/>
  <c r="BC54" i="1" s="1"/>
  <c r="BG89" i="4"/>
  <c r="F32" i="4" s="1"/>
  <c r="BB54" i="1" s="1"/>
  <c r="BF89" i="4"/>
  <c r="F31" i="4" s="1"/>
  <c r="BA54" i="1" s="1"/>
  <c r="BE89" i="4"/>
  <c r="J30" i="4" s="1"/>
  <c r="AV54" i="1" s="1"/>
  <c r="T89" i="4"/>
  <c r="T88" i="4" s="1"/>
  <c r="R89" i="4"/>
  <c r="R88" i="4" s="1"/>
  <c r="P89" i="4"/>
  <c r="P88" i="4" s="1"/>
  <c r="BK89" i="4"/>
  <c r="BK88" i="4" s="1"/>
  <c r="J89" i="4"/>
  <c r="F83" i="4"/>
  <c r="F80" i="4"/>
  <c r="E78" i="4"/>
  <c r="F49" i="4"/>
  <c r="E47" i="4"/>
  <c r="J21" i="4"/>
  <c r="E21" i="4"/>
  <c r="J82" i="4" s="1"/>
  <c r="J20" i="4"/>
  <c r="J18" i="4"/>
  <c r="E18" i="4"/>
  <c r="F52" i="4" s="1"/>
  <c r="J17" i="4"/>
  <c r="J15" i="4"/>
  <c r="E15" i="4"/>
  <c r="F51" i="4" s="1"/>
  <c r="J14" i="4"/>
  <c r="J12" i="4"/>
  <c r="J49" i="4" s="1"/>
  <c r="E7" i="4"/>
  <c r="E45" i="4" s="1"/>
  <c r="AY53" i="1"/>
  <c r="AX53" i="1"/>
  <c r="BI201" i="3"/>
  <c r="BH201" i="3"/>
  <c r="BG201" i="3"/>
  <c r="BF201" i="3"/>
  <c r="T201" i="3"/>
  <c r="T200" i="3" s="1"/>
  <c r="T199" i="3" s="1"/>
  <c r="R201" i="3"/>
  <c r="R200" i="3" s="1"/>
  <c r="R199" i="3" s="1"/>
  <c r="P201" i="3"/>
  <c r="P200" i="3" s="1"/>
  <c r="P199" i="3" s="1"/>
  <c r="BK201" i="3"/>
  <c r="BK200" i="3" s="1"/>
  <c r="J201" i="3"/>
  <c r="BE201" i="3" s="1"/>
  <c r="BI198" i="3"/>
  <c r="BH198" i="3"/>
  <c r="BG198" i="3"/>
  <c r="BF198" i="3"/>
  <c r="T198" i="3"/>
  <c r="T197" i="3" s="1"/>
  <c r="T196" i="3" s="1"/>
  <c r="R198" i="3"/>
  <c r="R197" i="3" s="1"/>
  <c r="R196" i="3" s="1"/>
  <c r="P198" i="3"/>
  <c r="P197" i="3" s="1"/>
  <c r="P196" i="3" s="1"/>
  <c r="BK198" i="3"/>
  <c r="BK197" i="3" s="1"/>
  <c r="J198" i="3"/>
  <c r="BE198" i="3" s="1"/>
  <c r="BI194" i="3"/>
  <c r="BH194" i="3"/>
  <c r="BG194" i="3"/>
  <c r="BF194" i="3"/>
  <c r="BE194" i="3"/>
  <c r="T194" i="3"/>
  <c r="R194" i="3"/>
  <c r="P194" i="3"/>
  <c r="BK194" i="3"/>
  <c r="J194" i="3"/>
  <c r="BI192" i="3"/>
  <c r="BH192" i="3"/>
  <c r="BG192" i="3"/>
  <c r="BF192" i="3"/>
  <c r="BE192" i="3"/>
  <c r="T192" i="3"/>
  <c r="T191" i="3" s="1"/>
  <c r="R192" i="3"/>
  <c r="R191" i="3" s="1"/>
  <c r="P192" i="3"/>
  <c r="P191" i="3" s="1"/>
  <c r="BK192" i="3"/>
  <c r="BK191" i="3" s="1"/>
  <c r="J191" i="3" s="1"/>
  <c r="J64" i="3" s="1"/>
  <c r="J192" i="3"/>
  <c r="BI188" i="3"/>
  <c r="BH188" i="3"/>
  <c r="BG188" i="3"/>
  <c r="BF188" i="3"/>
  <c r="T188" i="3"/>
  <c r="R188" i="3"/>
  <c r="P188" i="3"/>
  <c r="BK188" i="3"/>
  <c r="J188" i="3"/>
  <c r="BE188" i="3" s="1"/>
  <c r="BI185" i="3"/>
  <c r="BH185" i="3"/>
  <c r="BG185" i="3"/>
  <c r="BF185" i="3"/>
  <c r="T185" i="3"/>
  <c r="R185" i="3"/>
  <c r="P185" i="3"/>
  <c r="BK185" i="3"/>
  <c r="J185" i="3"/>
  <c r="BE185" i="3" s="1"/>
  <c r="BI181" i="3"/>
  <c r="BH181" i="3"/>
  <c r="BG181" i="3"/>
  <c r="BF181" i="3"/>
  <c r="BE181" i="3"/>
  <c r="T181" i="3"/>
  <c r="R181" i="3"/>
  <c r="P181" i="3"/>
  <c r="BK181" i="3"/>
  <c r="J181" i="3"/>
  <c r="BI178" i="3"/>
  <c r="BH178" i="3"/>
  <c r="BG178" i="3"/>
  <c r="BF178" i="3"/>
  <c r="T178" i="3"/>
  <c r="T177" i="3" s="1"/>
  <c r="R178" i="3"/>
  <c r="R177" i="3" s="1"/>
  <c r="P178" i="3"/>
  <c r="P177" i="3" s="1"/>
  <c r="BK178" i="3"/>
  <c r="BK177" i="3" s="1"/>
  <c r="J177" i="3" s="1"/>
  <c r="J63" i="3" s="1"/>
  <c r="J178" i="3"/>
  <c r="BE178" i="3" s="1"/>
  <c r="BI175" i="3"/>
  <c r="BH175" i="3"/>
  <c r="BG175" i="3"/>
  <c r="BF175" i="3"/>
  <c r="T175" i="3"/>
  <c r="R175" i="3"/>
  <c r="P175" i="3"/>
  <c r="BK175" i="3"/>
  <c r="J175" i="3"/>
  <c r="BE175" i="3" s="1"/>
  <c r="BI172" i="3"/>
  <c r="BH172" i="3"/>
  <c r="BG172" i="3"/>
  <c r="BF172" i="3"/>
  <c r="BE172" i="3"/>
  <c r="T172" i="3"/>
  <c r="R172" i="3"/>
  <c r="P172" i="3"/>
  <c r="BK172" i="3"/>
  <c r="J172" i="3"/>
  <c r="BI169" i="3"/>
  <c r="BH169" i="3"/>
  <c r="BG169" i="3"/>
  <c r="BF169" i="3"/>
  <c r="BE169" i="3"/>
  <c r="T169" i="3"/>
  <c r="R169" i="3"/>
  <c r="P169" i="3"/>
  <c r="BK169" i="3"/>
  <c r="J169" i="3"/>
  <c r="BI166" i="3"/>
  <c r="BH166" i="3"/>
  <c r="BG166" i="3"/>
  <c r="BF166" i="3"/>
  <c r="BE166" i="3"/>
  <c r="T166" i="3"/>
  <c r="R166" i="3"/>
  <c r="P166" i="3"/>
  <c r="BK166" i="3"/>
  <c r="J166" i="3"/>
  <c r="BI163" i="3"/>
  <c r="BH163" i="3"/>
  <c r="BG163" i="3"/>
  <c r="BF163" i="3"/>
  <c r="BE163" i="3"/>
  <c r="T163" i="3"/>
  <c r="R163" i="3"/>
  <c r="P163" i="3"/>
  <c r="BK163" i="3"/>
  <c r="J163" i="3"/>
  <c r="BI160" i="3"/>
  <c r="BH160" i="3"/>
  <c r="BG160" i="3"/>
  <c r="BF160" i="3"/>
  <c r="BE160" i="3"/>
  <c r="T160" i="3"/>
  <c r="R160" i="3"/>
  <c r="P160" i="3"/>
  <c r="BK160" i="3"/>
  <c r="J160" i="3"/>
  <c r="BI159" i="3"/>
  <c r="BH159" i="3"/>
  <c r="BG159" i="3"/>
  <c r="BF159" i="3"/>
  <c r="BE159" i="3"/>
  <c r="T159" i="3"/>
  <c r="R159" i="3"/>
  <c r="P159" i="3"/>
  <c r="BK159" i="3"/>
  <c r="J159" i="3"/>
  <c r="BI156" i="3"/>
  <c r="BH156" i="3"/>
  <c r="BG156" i="3"/>
  <c r="BF156" i="3"/>
  <c r="BE156" i="3"/>
  <c r="T156" i="3"/>
  <c r="R156" i="3"/>
  <c r="P156" i="3"/>
  <c r="BK156" i="3"/>
  <c r="J156" i="3"/>
  <c r="BI154" i="3"/>
  <c r="BH154" i="3"/>
  <c r="BG154" i="3"/>
  <c r="BF154" i="3"/>
  <c r="BE154" i="3"/>
  <c r="T154" i="3"/>
  <c r="R154" i="3"/>
  <c r="P154" i="3"/>
  <c r="BK154" i="3"/>
  <c r="J154" i="3"/>
  <c r="BI151" i="3"/>
  <c r="BH151" i="3"/>
  <c r="BG151" i="3"/>
  <c r="BF151" i="3"/>
  <c r="BE151" i="3"/>
  <c r="T151" i="3"/>
  <c r="R151" i="3"/>
  <c r="P151" i="3"/>
  <c r="BK151" i="3"/>
  <c r="J151" i="3"/>
  <c r="BI149" i="3"/>
  <c r="BH149" i="3"/>
  <c r="BG149" i="3"/>
  <c r="BF149" i="3"/>
  <c r="BE149" i="3"/>
  <c r="T149" i="3"/>
  <c r="T148" i="3" s="1"/>
  <c r="R149" i="3"/>
  <c r="R148" i="3" s="1"/>
  <c r="P149" i="3"/>
  <c r="P148" i="3" s="1"/>
  <c r="BK149" i="3"/>
  <c r="BK148" i="3" s="1"/>
  <c r="J148" i="3" s="1"/>
  <c r="J149" i="3"/>
  <c r="J62" i="3"/>
  <c r="BI147" i="3"/>
  <c r="BH147" i="3"/>
  <c r="BG147" i="3"/>
  <c r="BF147" i="3"/>
  <c r="T147" i="3"/>
  <c r="R147" i="3"/>
  <c r="P147" i="3"/>
  <c r="BK147" i="3"/>
  <c r="J147" i="3"/>
  <c r="BE147" i="3" s="1"/>
  <c r="BI146" i="3"/>
  <c r="BH146" i="3"/>
  <c r="BG146" i="3"/>
  <c r="BF146" i="3"/>
  <c r="T146" i="3"/>
  <c r="R146" i="3"/>
  <c r="P146" i="3"/>
  <c r="BK146" i="3"/>
  <c r="J146" i="3"/>
  <c r="BE146" i="3" s="1"/>
  <c r="BI145" i="3"/>
  <c r="BH145" i="3"/>
  <c r="BG145" i="3"/>
  <c r="BF145" i="3"/>
  <c r="T145" i="3"/>
  <c r="R145" i="3"/>
  <c r="P145" i="3"/>
  <c r="BK145" i="3"/>
  <c r="J145" i="3"/>
  <c r="BE145" i="3" s="1"/>
  <c r="BI142" i="3"/>
  <c r="BH142" i="3"/>
  <c r="BG142" i="3"/>
  <c r="BF142" i="3"/>
  <c r="T142" i="3"/>
  <c r="R142" i="3"/>
  <c r="R141" i="3" s="1"/>
  <c r="P142" i="3"/>
  <c r="P141" i="3" s="1"/>
  <c r="BK142" i="3"/>
  <c r="J142" i="3"/>
  <c r="BE142" i="3" s="1"/>
  <c r="BI136" i="3"/>
  <c r="BH136" i="3"/>
  <c r="BG136" i="3"/>
  <c r="BF136" i="3"/>
  <c r="BE136" i="3"/>
  <c r="T136" i="3"/>
  <c r="R136" i="3"/>
  <c r="P136" i="3"/>
  <c r="BK136" i="3"/>
  <c r="J136" i="3"/>
  <c r="BI131" i="3"/>
  <c r="BH131" i="3"/>
  <c r="BG131" i="3"/>
  <c r="BF131" i="3"/>
  <c r="T131" i="3"/>
  <c r="R131" i="3"/>
  <c r="P131" i="3"/>
  <c r="BK131" i="3"/>
  <c r="J131" i="3"/>
  <c r="BE131" i="3" s="1"/>
  <c r="BI129" i="3"/>
  <c r="BH129" i="3"/>
  <c r="BG129" i="3"/>
  <c r="BF129" i="3"/>
  <c r="BE129" i="3"/>
  <c r="T129" i="3"/>
  <c r="R129" i="3"/>
  <c r="P129" i="3"/>
  <c r="BK129" i="3"/>
  <c r="J129" i="3"/>
  <c r="BI126" i="3"/>
  <c r="BH126" i="3"/>
  <c r="BG126" i="3"/>
  <c r="BF126" i="3"/>
  <c r="T126" i="3"/>
  <c r="R126" i="3"/>
  <c r="P126" i="3"/>
  <c r="BK126" i="3"/>
  <c r="J126" i="3"/>
  <c r="BE126" i="3" s="1"/>
  <c r="BI123" i="3"/>
  <c r="BH123" i="3"/>
  <c r="BG123" i="3"/>
  <c r="BF123" i="3"/>
  <c r="BE123" i="3"/>
  <c r="T123" i="3"/>
  <c r="R123" i="3"/>
  <c r="P123" i="3"/>
  <c r="BK123" i="3"/>
  <c r="J123" i="3"/>
  <c r="BI121" i="3"/>
  <c r="BH121" i="3"/>
  <c r="BG121" i="3"/>
  <c r="BF121" i="3"/>
  <c r="T121" i="3"/>
  <c r="R121" i="3"/>
  <c r="P121" i="3"/>
  <c r="BK121" i="3"/>
  <c r="J121" i="3"/>
  <c r="BE121" i="3" s="1"/>
  <c r="BI119" i="3"/>
  <c r="BH119" i="3"/>
  <c r="BG119" i="3"/>
  <c r="BF119" i="3"/>
  <c r="BE119" i="3"/>
  <c r="T119" i="3"/>
  <c r="R119" i="3"/>
  <c r="P119" i="3"/>
  <c r="P118" i="3" s="1"/>
  <c r="BK119" i="3"/>
  <c r="BK118" i="3" s="1"/>
  <c r="J118" i="3" s="1"/>
  <c r="J60" i="3" s="1"/>
  <c r="J119" i="3"/>
  <c r="BI115" i="3"/>
  <c r="BH115" i="3"/>
  <c r="BG115" i="3"/>
  <c r="BF115" i="3"/>
  <c r="T115" i="3"/>
  <c r="T114" i="3" s="1"/>
  <c r="R115" i="3"/>
  <c r="R114" i="3" s="1"/>
  <c r="P115" i="3"/>
  <c r="P114" i="3" s="1"/>
  <c r="BK115" i="3"/>
  <c r="BK114" i="3" s="1"/>
  <c r="J114" i="3" s="1"/>
  <c r="J59" i="3" s="1"/>
  <c r="J115" i="3"/>
  <c r="BE115" i="3" s="1"/>
  <c r="BI112" i="3"/>
  <c r="BH112" i="3"/>
  <c r="BG112" i="3"/>
  <c r="BF112" i="3"/>
  <c r="T112" i="3"/>
  <c r="R112" i="3"/>
  <c r="P112" i="3"/>
  <c r="BK112" i="3"/>
  <c r="J112" i="3"/>
  <c r="BE112" i="3" s="1"/>
  <c r="BI109" i="3"/>
  <c r="BH109" i="3"/>
  <c r="BG109" i="3"/>
  <c r="BF109" i="3"/>
  <c r="BE109" i="3"/>
  <c r="T109" i="3"/>
  <c r="R109" i="3"/>
  <c r="P109" i="3"/>
  <c r="BK109" i="3"/>
  <c r="J109" i="3"/>
  <c r="BI106" i="3"/>
  <c r="BH106" i="3"/>
  <c r="BG106" i="3"/>
  <c r="BF106" i="3"/>
  <c r="T106" i="3"/>
  <c r="R106" i="3"/>
  <c r="P106" i="3"/>
  <c r="BK106" i="3"/>
  <c r="J106" i="3"/>
  <c r="BE106" i="3" s="1"/>
  <c r="BI103" i="3"/>
  <c r="BH103" i="3"/>
  <c r="BG103" i="3"/>
  <c r="BF103" i="3"/>
  <c r="BE103" i="3"/>
  <c r="T103" i="3"/>
  <c r="R103" i="3"/>
  <c r="P103" i="3"/>
  <c r="BK103" i="3"/>
  <c r="J103" i="3"/>
  <c r="BI100" i="3"/>
  <c r="BH100" i="3"/>
  <c r="BG100" i="3"/>
  <c r="BF100" i="3"/>
  <c r="T100" i="3"/>
  <c r="R100" i="3"/>
  <c r="P100" i="3"/>
  <c r="BK100" i="3"/>
  <c r="J100" i="3"/>
  <c r="BE100" i="3" s="1"/>
  <c r="BI97" i="3"/>
  <c r="BH97" i="3"/>
  <c r="BG97" i="3"/>
  <c r="BF97" i="3"/>
  <c r="BE97" i="3"/>
  <c r="T97" i="3"/>
  <c r="R97" i="3"/>
  <c r="P97" i="3"/>
  <c r="BK97" i="3"/>
  <c r="J97" i="3"/>
  <c r="BI94" i="3"/>
  <c r="BH94" i="3"/>
  <c r="BG94" i="3"/>
  <c r="BF94" i="3"/>
  <c r="T94" i="3"/>
  <c r="R94" i="3"/>
  <c r="P94" i="3"/>
  <c r="BK94" i="3"/>
  <c r="J94" i="3"/>
  <c r="BE94" i="3" s="1"/>
  <c r="BI91" i="3"/>
  <c r="F34" i="3" s="1"/>
  <c r="BD53" i="1" s="1"/>
  <c r="BH91" i="3"/>
  <c r="BG91" i="3"/>
  <c r="BF91" i="3"/>
  <c r="BE91" i="3"/>
  <c r="T91" i="3"/>
  <c r="R91" i="3"/>
  <c r="P91" i="3"/>
  <c r="P90" i="3" s="1"/>
  <c r="BK91" i="3"/>
  <c r="BK90" i="3" s="1"/>
  <c r="J91" i="3"/>
  <c r="F85" i="3"/>
  <c r="F82" i="3"/>
  <c r="E80" i="3"/>
  <c r="F49" i="3"/>
  <c r="E47" i="3"/>
  <c r="J21" i="3"/>
  <c r="E21" i="3"/>
  <c r="J84" i="3" s="1"/>
  <c r="J20" i="3"/>
  <c r="J18" i="3"/>
  <c r="E18" i="3"/>
  <c r="F52" i="3" s="1"/>
  <c r="J17" i="3"/>
  <c r="J15" i="3"/>
  <c r="E15" i="3"/>
  <c r="F51" i="3" s="1"/>
  <c r="J14" i="3"/>
  <c r="J12" i="3"/>
  <c r="J82" i="3" s="1"/>
  <c r="E7" i="3"/>
  <c r="E45" i="3" s="1"/>
  <c r="R90" i="2"/>
  <c r="P90" i="2"/>
  <c r="BK82" i="2"/>
  <c r="AY52" i="1"/>
  <c r="AX52" i="1"/>
  <c r="BI91" i="2"/>
  <c r="BH91" i="2"/>
  <c r="BG91" i="2"/>
  <c r="BF91" i="2"/>
  <c r="T91" i="2"/>
  <c r="T90" i="2" s="1"/>
  <c r="R91" i="2"/>
  <c r="P91" i="2"/>
  <c r="BK91" i="2"/>
  <c r="BK90" i="2" s="1"/>
  <c r="J90" i="2" s="1"/>
  <c r="J60" i="2" s="1"/>
  <c r="J91" i="2"/>
  <c r="BE91" i="2" s="1"/>
  <c r="BI89" i="2"/>
  <c r="BH89" i="2"/>
  <c r="BG89" i="2"/>
  <c r="BF89" i="2"/>
  <c r="T89" i="2"/>
  <c r="T87" i="2" s="1"/>
  <c r="R89" i="2"/>
  <c r="R87" i="2" s="1"/>
  <c r="P89" i="2"/>
  <c r="BK89" i="2"/>
  <c r="J89" i="2"/>
  <c r="BE89" i="2" s="1"/>
  <c r="BI88" i="2"/>
  <c r="F34" i="2" s="1"/>
  <c r="BD52" i="1" s="1"/>
  <c r="BD51" i="1" s="1"/>
  <c r="W30" i="1" s="1"/>
  <c r="BH88" i="2"/>
  <c r="BG88" i="2"/>
  <c r="BF88" i="2"/>
  <c r="BE88" i="2"/>
  <c r="T88" i="2"/>
  <c r="R88" i="2"/>
  <c r="P88" i="2"/>
  <c r="P87" i="2" s="1"/>
  <c r="BK88" i="2"/>
  <c r="BK87" i="2" s="1"/>
  <c r="J87" i="2" s="1"/>
  <c r="J59" i="2" s="1"/>
  <c r="J88" i="2"/>
  <c r="BI86" i="2"/>
  <c r="BH86" i="2"/>
  <c r="BG86" i="2"/>
  <c r="BF86" i="2"/>
  <c r="T86" i="2"/>
  <c r="R86" i="2"/>
  <c r="P86" i="2"/>
  <c r="BK86" i="2"/>
  <c r="J86" i="2"/>
  <c r="BE86" i="2" s="1"/>
  <c r="BI85" i="2"/>
  <c r="BH85" i="2"/>
  <c r="BG85" i="2"/>
  <c r="BF85" i="2"/>
  <c r="T85" i="2"/>
  <c r="R85" i="2"/>
  <c r="P85" i="2"/>
  <c r="BK85" i="2"/>
  <c r="J85" i="2"/>
  <c r="BE85" i="2" s="1"/>
  <c r="BI84" i="2"/>
  <c r="BH84" i="2"/>
  <c r="BG84" i="2"/>
  <c r="BF84" i="2"/>
  <c r="T84" i="2"/>
  <c r="T82" i="2" s="1"/>
  <c r="T81" i="2" s="1"/>
  <c r="T80" i="2" s="1"/>
  <c r="R84" i="2"/>
  <c r="P84" i="2"/>
  <c r="BK84" i="2"/>
  <c r="J84" i="2"/>
  <c r="BE84" i="2" s="1"/>
  <c r="BI83" i="2"/>
  <c r="BH83" i="2"/>
  <c r="F33" i="2" s="1"/>
  <c r="BC52" i="1" s="1"/>
  <c r="BG83" i="2"/>
  <c r="F32" i="2" s="1"/>
  <c r="BB52" i="1" s="1"/>
  <c r="BF83" i="2"/>
  <c r="J31" i="2" s="1"/>
  <c r="AW52" i="1" s="1"/>
  <c r="T83" i="2"/>
  <c r="R83" i="2"/>
  <c r="R82" i="2" s="1"/>
  <c r="P83" i="2"/>
  <c r="P82" i="2" s="1"/>
  <c r="P81" i="2" s="1"/>
  <c r="P80" i="2" s="1"/>
  <c r="AU52" i="1" s="1"/>
  <c r="BK83" i="2"/>
  <c r="J83" i="2"/>
  <c r="BE83" i="2" s="1"/>
  <c r="J74" i="2"/>
  <c r="F74" i="2"/>
  <c r="E72" i="2"/>
  <c r="E70" i="2"/>
  <c r="J49" i="2"/>
  <c r="F49" i="2"/>
  <c r="E47" i="2"/>
  <c r="J21" i="2"/>
  <c r="E21" i="2"/>
  <c r="J51" i="2" s="1"/>
  <c r="J20" i="2"/>
  <c r="J18" i="2"/>
  <c r="E18" i="2"/>
  <c r="F77" i="2" s="1"/>
  <c r="J17" i="2"/>
  <c r="J15" i="2"/>
  <c r="E15" i="2"/>
  <c r="F51" i="2" s="1"/>
  <c r="J14" i="2"/>
  <c r="J12" i="2"/>
  <c r="E7" i="2"/>
  <c r="E45" i="2" s="1"/>
  <c r="AS51" i="1"/>
  <c r="L47" i="1"/>
  <c r="AM46" i="1"/>
  <c r="L46" i="1"/>
  <c r="AM44" i="1"/>
  <c r="L44" i="1"/>
  <c r="L42" i="1"/>
  <c r="L41" i="1"/>
  <c r="BK81" i="2" l="1"/>
  <c r="R81" i="2"/>
  <c r="R80" i="2" s="1"/>
  <c r="J30" i="2"/>
  <c r="AV52" i="1" s="1"/>
  <c r="AT52" i="1" s="1"/>
  <c r="F30" i="2"/>
  <c r="AZ52" i="1" s="1"/>
  <c r="J51" i="3"/>
  <c r="J90" i="3"/>
  <c r="J58" i="3" s="1"/>
  <c r="BK87" i="4"/>
  <c r="J88" i="4"/>
  <c r="J58" i="4" s="1"/>
  <c r="BK197" i="4"/>
  <c r="J197" i="4" s="1"/>
  <c r="J65" i="4" s="1"/>
  <c r="J198" i="4"/>
  <c r="J66" i="4" s="1"/>
  <c r="F76" i="2"/>
  <c r="P89" i="3"/>
  <c r="P88" i="3" s="1"/>
  <c r="AU53" i="1" s="1"/>
  <c r="AU51" i="1" s="1"/>
  <c r="P81" i="5"/>
  <c r="P80" i="5" s="1"/>
  <c r="AU55" i="1" s="1"/>
  <c r="J30" i="6"/>
  <c r="AV56" i="1" s="1"/>
  <c r="F30" i="6"/>
  <c r="AZ56" i="1" s="1"/>
  <c r="F31" i="2"/>
  <c r="BA52" i="1" s="1"/>
  <c r="J30" i="3"/>
  <c r="AV53" i="1" s="1"/>
  <c r="F30" i="3"/>
  <c r="AZ53" i="1" s="1"/>
  <c r="J82" i="2"/>
  <c r="J58" i="2" s="1"/>
  <c r="P87" i="4"/>
  <c r="P86" i="4" s="1"/>
  <c r="AU54" i="1" s="1"/>
  <c r="J76" i="2"/>
  <c r="J49" i="3"/>
  <c r="E78" i="3"/>
  <c r="F84" i="3"/>
  <c r="R90" i="3"/>
  <c r="R89" i="3" s="1"/>
  <c r="R88" i="3" s="1"/>
  <c r="F32" i="3"/>
  <c r="BB53" i="1" s="1"/>
  <c r="BB51" i="1" s="1"/>
  <c r="R118" i="3"/>
  <c r="T141" i="3"/>
  <c r="R87" i="4"/>
  <c r="R86" i="4" s="1"/>
  <c r="R81" i="5"/>
  <c r="R80" i="5" s="1"/>
  <c r="BK79" i="6"/>
  <c r="J80" i="6"/>
  <c r="J58" i="6" s="1"/>
  <c r="F52" i="2"/>
  <c r="BK196" i="3"/>
  <c r="J196" i="3" s="1"/>
  <c r="J65" i="3" s="1"/>
  <c r="J197" i="3"/>
  <c r="J66" i="3" s="1"/>
  <c r="BK81" i="5"/>
  <c r="J82" i="5"/>
  <c r="J58" i="5" s="1"/>
  <c r="J31" i="3"/>
  <c r="AW53" i="1" s="1"/>
  <c r="F31" i="3"/>
  <c r="BA53" i="1" s="1"/>
  <c r="J200" i="3"/>
  <c r="J68" i="3" s="1"/>
  <c r="BK199" i="3"/>
  <c r="J199" i="3" s="1"/>
  <c r="J67" i="3" s="1"/>
  <c r="T90" i="3"/>
  <c r="F33" i="3"/>
  <c r="BC53" i="1" s="1"/>
  <c r="BC51" i="1" s="1"/>
  <c r="T118" i="3"/>
  <c r="BK141" i="3"/>
  <c r="J141" i="3" s="1"/>
  <c r="J61" i="3" s="1"/>
  <c r="T87" i="4"/>
  <c r="T86" i="4" s="1"/>
  <c r="T81" i="5"/>
  <c r="T80" i="5" s="1"/>
  <c r="J51" i="4"/>
  <c r="J31" i="4"/>
  <c r="AW54" i="1" s="1"/>
  <c r="AT54" i="1" s="1"/>
  <c r="F51" i="5"/>
  <c r="J76" i="5"/>
  <c r="F31" i="5"/>
  <c r="BA55" i="1" s="1"/>
  <c r="J51" i="6"/>
  <c r="F75" i="6"/>
  <c r="J31" i="6"/>
  <c r="AW56" i="1" s="1"/>
  <c r="J80" i="4"/>
  <c r="F30" i="4"/>
  <c r="AZ54" i="1" s="1"/>
  <c r="J72" i="6"/>
  <c r="E76" i="4"/>
  <c r="F82" i="4"/>
  <c r="J74" i="5"/>
  <c r="F30" i="5"/>
  <c r="AZ55" i="1" s="1"/>
  <c r="E68" i="6"/>
  <c r="F74" i="6"/>
  <c r="W29" i="1" l="1"/>
  <c r="AY51" i="1"/>
  <c r="W28" i="1"/>
  <c r="AX51" i="1"/>
  <c r="BK80" i="5"/>
  <c r="J80" i="5" s="1"/>
  <c r="J81" i="5"/>
  <c r="J57" i="5" s="1"/>
  <c r="BA51" i="1"/>
  <c r="J79" i="6"/>
  <c r="J57" i="6" s="1"/>
  <c r="BK78" i="6"/>
  <c r="J78" i="6" s="1"/>
  <c r="J87" i="4"/>
  <c r="J57" i="4" s="1"/>
  <c r="BK86" i="4"/>
  <c r="J86" i="4" s="1"/>
  <c r="AZ51" i="1"/>
  <c r="T89" i="3"/>
  <c r="T88" i="3" s="1"/>
  <c r="AT56" i="1"/>
  <c r="BK80" i="2"/>
  <c r="J80" i="2" s="1"/>
  <c r="J81" i="2"/>
  <c r="J57" i="2" s="1"/>
  <c r="AT53" i="1"/>
  <c r="BK89" i="3"/>
  <c r="J56" i="2" l="1"/>
  <c r="J27" i="2"/>
  <c r="J56" i="4"/>
  <c r="J27" i="4"/>
  <c r="AW51" i="1"/>
  <c r="AK27" i="1" s="1"/>
  <c r="W27" i="1"/>
  <c r="W26" i="1"/>
  <c r="AV51" i="1"/>
  <c r="BK88" i="3"/>
  <c r="J88" i="3" s="1"/>
  <c r="J89" i="3"/>
  <c r="J57" i="3" s="1"/>
  <c r="J56" i="6"/>
  <c r="J27" i="6"/>
  <c r="J56" i="5"/>
  <c r="J27" i="5"/>
  <c r="AG56" i="1" l="1"/>
  <c r="AN56" i="1" s="1"/>
  <c r="J36" i="6"/>
  <c r="AG54" i="1"/>
  <c r="AN54" i="1" s="1"/>
  <c r="J36" i="4"/>
  <c r="AG55" i="1"/>
  <c r="AN55" i="1" s="1"/>
  <c r="J36" i="5"/>
  <c r="AG52" i="1"/>
  <c r="J36" i="2"/>
  <c r="AT51" i="1"/>
  <c r="AK26" i="1"/>
  <c r="J56" i="3"/>
  <c r="J27" i="3"/>
  <c r="AN52" i="1" l="1"/>
  <c r="AG53" i="1"/>
  <c r="AN53" i="1" s="1"/>
  <c r="J36" i="3"/>
  <c r="AG51" i="1" l="1"/>
  <c r="AK23" i="1" l="1"/>
  <c r="AK32" i="1" s="1"/>
  <c r="AN51" i="1"/>
</calcChain>
</file>

<file path=xl/sharedStrings.xml><?xml version="1.0" encoding="utf-8"?>
<sst xmlns="http://schemas.openxmlformats.org/spreadsheetml/2006/main" count="4103" uniqueCount="746">
  <si>
    <t>Export VZ</t>
  </si>
  <si>
    <t>List obsahuje:</t>
  </si>
  <si>
    <t>1) Rekapitulace stavby</t>
  </si>
  <si>
    <t>2) Rekapitulace objektů stavby a soupisů prací</t>
  </si>
  <si>
    <t>3.0</t>
  </si>
  <si>
    <t>ZAMOK</t>
  </si>
  <si>
    <t>False</t>
  </si>
  <si>
    <t>{4ef30dde-7c48-492c-ac43-9db9ab19ac02}</t>
  </si>
  <si>
    <t>0,01</t>
  </si>
  <si>
    <t>21</t>
  </si>
  <si>
    <t>15</t>
  </si>
  <si>
    <t>REKAPITULACE STAVBY</t>
  </si>
  <si>
    <t>v ---  níže se nacházejí doplnkové a pomocné údaje k sestavám  --- v</t>
  </si>
  <si>
    <t>Návod na vyplnění</t>
  </si>
  <si>
    <t>0,001</t>
  </si>
  <si>
    <t>Kód:</t>
  </si>
  <si>
    <t>D-16-067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</si>
  <si>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</si>
  <si>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</si>
  <si>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Evropská, Praha 6, č. akce 982</t>
  </si>
  <si>
    <t>0,1</t>
  </si>
  <si>
    <t>KSO:</t>
  </si>
  <si>
    <t/>
  </si>
  <si>
    <t>CC-CZ:</t>
  </si>
  <si>
    <t>1</t>
  </si>
  <si>
    <t>Místo:</t>
  </si>
  <si>
    <t xml:space="preserve"> </t>
  </si>
  <si>
    <t>Datum:</t>
  </si>
  <si>
    <t>17.03.2017</t>
  </si>
  <si>
    <t>10</t>
  </si>
  <si>
    <t>100</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</si>
  <si>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</si>
  <si>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</si>
  <si>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</si>
  <si>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</si>
  <si>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</si>
  <si>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</si>
  <si>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</si>
  <si>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</si>
  <si>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</si>
  <si>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</si>
  <si>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</si>
  <si>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</si>
  <si>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</si>
  <si>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</si>
  <si>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</si>
  <si>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</si>
  <si>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</si>
  <si>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</si>
  <si>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</si>
  <si>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</si>
  <si>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</si>
  <si>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</si>
  <si>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</si>
  <si>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</si>
  <si>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</si>
  <si>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</si>
  <si>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</si>
  <si>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</si>
  <si>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</si>
  <si>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</si>
  <si>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</si>
  <si>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</si>
  <si>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</si>
  <si>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</si>
  <si>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</si>
  <si>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</si>
  <si>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</si>
  <si>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</si>
  <si>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</si>
  <si>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</si>
  <si>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</si>
  <si>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</si>
  <si>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</si>
  <si>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</si>
  <si>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</si>
  <si>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</si>
  <si>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</si>
  <si>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</si>
  <si>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000</t>
  </si>
  <si>
    <t>Vedlejší a ostatní náklady</t>
  </si>
  <si>
    <t>STA</t>
  </si>
  <si>
    <t>{ace9bd0e-11ff-437c-984e-af3ac8773dde}</t>
  </si>
  <si>
    <t>2</t>
  </si>
  <si>
    <t>SO 101</t>
  </si>
  <si>
    <t>Oprava pravého jízdního pásu</t>
  </si>
  <si>
    <t>{6691554b-aa31-4b88-91d6-12b28853a47c}</t>
  </si>
  <si>
    <t>SO 102</t>
  </si>
  <si>
    <t>Oprava levého jízdního pásu</t>
  </si>
  <si>
    <t>{f60a28f1-a01f-4541-ad9a-b083f960e9a7}</t>
  </si>
  <si>
    <t>SO 171</t>
  </si>
  <si>
    <t>Definitivní dopravní značení</t>
  </si>
  <si>
    <t>{c03cfc26-cfde-4345-a374-c07f2ec54c87}</t>
  </si>
  <si>
    <t>SO 172</t>
  </si>
  <si>
    <t>Přechodné dopravní značení</t>
  </si>
  <si>
    <t>{1b4e2b97-f566-4808-bdcd-c7dcf21a0f61}</t>
  </si>
  <si>
    <t>1) Krycí list soupisu</t>
  </si>
  <si>
    <t>2) Rekapitulace</t>
  </si>
  <si>
    <t>3) Soupis prací</t>
  </si>
  <si>
    <t>Zpět na list:</t>
  </si>
  <si>
    <t>Rekapitulace stavby</t>
  </si>
  <si>
    <t>KRYCÍ LIST SOUPISU</t>
  </si>
  <si>
    <t>Objekt:</t>
  </si>
  <si>
    <t>SO 000 -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</si>
  <si>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</si>
  <si>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</si>
  <si>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</si>
  <si>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</si>
  <si>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</si>
  <si>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</si>
  <si>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</si>
  <si>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</si>
  <si>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</si>
  <si>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</si>
  <si>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</si>
  <si>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</si>
  <si>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</si>
  <si>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</si>
  <si>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</si>
  <si>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</si>
  <si>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</si>
  <si>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</si>
  <si>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</si>
  <si>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</si>
  <si>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</si>
  <si>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</si>
  <si>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</si>
  <si>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</si>
  <si>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</si>
  <si>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</si>
  <si>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</si>
  <si>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VRN1</t>
  </si>
  <si>
    <t>Průzkumné, geodetické a projektové práce</t>
  </si>
  <si>
    <t>K</t>
  </si>
  <si>
    <t>0121030 R</t>
  </si>
  <si>
    <t xml:space="preserve">Vytyčení stavby a IS před realizací </t>
  </si>
  <si>
    <t>Kč</t>
  </si>
  <si>
    <t>1024</t>
  </si>
  <si>
    <t>1215195320</t>
  </si>
  <si>
    <t>0123030 R</t>
  </si>
  <si>
    <t xml:space="preserve">Zaměření skutečného provedení stavby </t>
  </si>
  <si>
    <t>1467295166</t>
  </si>
  <si>
    <t>3</t>
  </si>
  <si>
    <t>0132440 R</t>
  </si>
  <si>
    <t>Aktualizace dokumentace DIO a získání pravomocného DIR</t>
  </si>
  <si>
    <t>1662079533</t>
  </si>
  <si>
    <t>4</t>
  </si>
  <si>
    <t>0132540 R</t>
  </si>
  <si>
    <t>Dokumentace skutetečného provedení stavby (DSPS)</t>
  </si>
  <si>
    <t>1462316462</t>
  </si>
  <si>
    <t>VRN3</t>
  </si>
  <si>
    <t>Zařízení staveniště</t>
  </si>
  <si>
    <t>032603000</t>
  </si>
  <si>
    <t>Zařízení staveniště vybavení staveniště ostatní náklady</t>
  </si>
  <si>
    <t>CS ÚRS 2016 02</t>
  </si>
  <si>
    <t>-1850231859</t>
  </si>
  <si>
    <t>6</t>
  </si>
  <si>
    <t>034503000</t>
  </si>
  <si>
    <t>Zařízení staveniště zabezpečení staveniště informační tabule</t>
  </si>
  <si>
    <t>Ks</t>
  </si>
  <si>
    <t>870014022</t>
  </si>
  <si>
    <t>VRN4</t>
  </si>
  <si>
    <t>Inženýrská činnost</t>
  </si>
  <si>
    <t>7</t>
  </si>
  <si>
    <t>045303000</t>
  </si>
  <si>
    <t>Inženýrská činnost kompletační a koordinační činnost koordinační činnost</t>
  </si>
  <si>
    <t>-970643780</t>
  </si>
  <si>
    <t>SO 101 - Oprava pravého jízdního pásu</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</si>
  <si>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</si>
  <si>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</si>
  <si>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</si>
  <si>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</si>
  <si>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</si>
  <si>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</si>
  <si>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</si>
  <si>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</si>
  <si>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</si>
  <si>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783 - Dokončovací práce - nátěry</t>
  </si>
  <si>
    <t>M - Práce a dodávky M</t>
  </si>
  <si>
    <t xml:space="preserve">    22-M - Montáže technologických zařízení pro dopravní stavby</t>
  </si>
  <si>
    <t>HSV</t>
  </si>
  <si>
    <t>Práce a dodávky HSV</t>
  </si>
  <si>
    <t>Zemní práce</t>
  </si>
  <si>
    <t>113107181</t>
  </si>
  <si>
    <t>Odstranění podkladů nebo krytů s přemístěním hmot na skládku na vzdálenost do 20 m nebo s naložením na dopravní prostředek v ploše jednotlivě přes 50 m2 do 200 m2 živičných, o tl. vrstvy do 50 mm</t>
  </si>
  <si>
    <t>m2</t>
  </si>
  <si>
    <t>1298383664</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</si>
  <si>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</si>
  <si>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</si>
  <si>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</si>
  <si>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66 " Předpokládaná odbouraná plocha chodníku k počtu délek výškových úprav obrub, ze situace a řezu</t>
  </si>
  <si>
    <t>113154464</t>
  </si>
  <si>
    <t>Frézování živičného podkladu nebo krytu s naložením na dopravní prostředek plochy přes 10 000 m2 s překážkami v trase pruhu šířky do 2 m, tloušťky vrstvy 100 mm</t>
  </si>
  <si>
    <t>567250134</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</si>
  <si>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</si>
  <si>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12283,5 " Získáno odměřením dotčených ploch ze situace</t>
  </si>
  <si>
    <t>113201112</t>
  </si>
  <si>
    <t>Vytrhání obrub s vybouráním lože, s přemístěním hmot na skládku na vzdálenost do 3 m nebo s naložením na dopravní prostředek silničních ležatých</t>
  </si>
  <si>
    <t>m</t>
  </si>
  <si>
    <t>2145451030</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</si>
  <si>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</si>
  <si>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1441 "Předpokládaný počet kam. obrub, po dohodě s investorem</t>
  </si>
  <si>
    <t>113202111</t>
  </si>
  <si>
    <t>Vytrhání obrub s vybouráním lože, s přemístěním hmot na skládku na vzdálenost do 3 m nebo s naložením na dopravní prostředek z krajníků nebo obrubníků stojatých</t>
  </si>
  <si>
    <t>1765062425</t>
  </si>
  <si>
    <t>11 " Předpokládaný počet kam. obrub, po dohodě s investorem</t>
  </si>
  <si>
    <t>121101101</t>
  </si>
  <si>
    <t>Sejmutí ornice nebo lesní půdy s vodorovným přemístěním na hromady v místě upotřebení nebo na dočasné či trvalé skládky se složením, na vzdálenost do 50 m</t>
  </si>
  <si>
    <t>m3</t>
  </si>
  <si>
    <t>-824629746</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</si>
  <si>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</si>
  <si>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587*0,15 " Předpokládaný objem k počtu délek výškových úprav obrub, ze situace a řezu</t>
  </si>
  <si>
    <t>8</t>
  </si>
  <si>
    <t>181301112</t>
  </si>
  <si>
    <t>Rozprostření a urovnání ornice v rovině nebo ve svahu sklonu do 1:5 při souvislé ploše přes 500 m2, tl. vrstvy přes 100 do 150 mm</t>
  </si>
  <si>
    <t>616679883</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</si>
  <si>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</si>
  <si>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587 " Předpokládaný objem k počtu délek výškových úprav obrub, ze situace a řezu</t>
  </si>
  <si>
    <t>9</t>
  </si>
  <si>
    <t>181451311</t>
  </si>
  <si>
    <t>Založení trávníku strojně výsevem včetně utažení na ploše v rovině nebo na svahu do 1:5</t>
  </si>
  <si>
    <t>-678953536</t>
  </si>
  <si>
    <t xml:space="preserve">Poznámka k souboru cen:_x000D_
1. V cenách jsou započteny i náklady na osetí, zapravení, urovnání povrchu hladkým válcem a na první pokosení, naložení shrabu na dopravní prostředek, odvoz do 20 km a jeho složení. 2. V cenách nejsou započteny náklady na: a) přípravu půdy, b) travní semeno a substrát, tyto náklady se oceňují ve specifikaci, c) vypletí a zalévání; tyto práce se oceňují cenami části C02 souborů cen 185 80-42 Vypletí a 185 80-43 Zalití rostlin vodou, d) plošnou úpravu terénu, tyto náklady se oceňují souborem cen 18 1.-.. Plošná úprava terénu a 183 40-3... Obdělání půdy. 3. Strojním založením trávníku se rozumí nakypření půdy, osetí, případné pohnojení a zapravení osiva do půdy a uválcování povrchu strojem v jedné pracovní operaci. </t>
  </si>
  <si>
    <t>587</t>
  </si>
  <si>
    <t>M</t>
  </si>
  <si>
    <t>005724720</t>
  </si>
  <si>
    <t>osivo směs travní krajinná - rovinná</t>
  </si>
  <si>
    <t>kg</t>
  </si>
  <si>
    <t>570079034</t>
  </si>
  <si>
    <t>587*0,025 'Přepočtené koeficientem množství</t>
  </si>
  <si>
    <t>Vodorovné konstrukce</t>
  </si>
  <si>
    <t>12</t>
  </si>
  <si>
    <t>457311116</t>
  </si>
  <si>
    <t>Vyrovnávací nebo spádový beton včetně úpravy povrchu C 20/25</t>
  </si>
  <si>
    <t>45020530</t>
  </si>
  <si>
    <t xml:space="preserve">Poznámka k souboru cen:_x000D_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</si>
  <si>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0,66 " Předpokládaný objem podkladového betonu pod chodník k počtu délek výškových úprav obrub, ze situace a řezu</t>
  </si>
  <si>
    <t>Komunikace pozemní</t>
  </si>
  <si>
    <t>17</t>
  </si>
  <si>
    <t>573211109</t>
  </si>
  <si>
    <t>Postřik spojovací PS bez posypu kamenivem z asfaltu silničního, v množství 0,50 kg/m2</t>
  </si>
  <si>
    <t>1738738308</t>
  </si>
  <si>
    <t>12283,5*2 "  Získáno odměřením dotčených ploch ze situace</t>
  </si>
  <si>
    <t>20</t>
  </si>
  <si>
    <t>576133221</t>
  </si>
  <si>
    <t>Asfaltový koberec mastixový SMA 11 (AKMS) s rozprostřením a se zhutněním v pruhu šířky přes 3 m, po zhutnění tl. 40 mm</t>
  </si>
  <si>
    <t>-1100356087</t>
  </si>
  <si>
    <t>12283,5 "  Získáno odměřením dotčených ploch ze situace</t>
  </si>
  <si>
    <t>577155142</t>
  </si>
  <si>
    <t>Asfaltový beton vrstva ložní ACL 16 (ABH) s rozprostřením a zhutněním z modifikovaného asfaltu v pruhu šířky přes 3 m, po zhutnění tl. 60 mm</t>
  </si>
  <si>
    <t>-1555330297</t>
  </si>
  <si>
    <t xml:space="preserve">Poznámka k souboru cen:_x000D_
1. ČSN EN 13108-1 připouští pro ACL 16 pouze tl. 50 až 70 mm. </t>
  </si>
  <si>
    <t>22</t>
  </si>
  <si>
    <t>578142115</t>
  </si>
  <si>
    <t>Litý asfalt MA 8 (LAJ) s rozprostřením z nemodifikovaného asfaltu v pruhu šířky do 3 m tl. 40 mm</t>
  </si>
  <si>
    <t>-478697624</t>
  </si>
  <si>
    <t xml:space="preserve">Poznámka k souboru cen:_x000D_
1. ČSN EN 13108-8 připouští pro MA 8 pouze tl. 25 až 40 mm. 2. V cenách jsou započteny i náklady na napojení pracovních spár. 3.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</si>
  <si>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66+6,6 " Předpokládaná plocha k počtu délek výškových úprav obrub, ze situace a řezu</t>
  </si>
  <si>
    <t>23</t>
  </si>
  <si>
    <t>578901114</t>
  </si>
  <si>
    <t>Zdrsňovací posyp litého asfaltu z kameniva drobného drceného obaleného asfaltem se zaválcováním a s odstraněním přebytečného materiálu s povrchu, v množství 10 kg/m2</t>
  </si>
  <si>
    <t>-96751061</t>
  </si>
  <si>
    <t>66 " Předpokládaná plocha k počtu délek výškových úprav obrub, ze situace a řezu</t>
  </si>
  <si>
    <t>24</t>
  </si>
  <si>
    <t>R 561 01</t>
  </si>
  <si>
    <t xml:space="preserve">SANACE PODKL. VRSTEV - oprava trhliny </t>
  </si>
  <si>
    <t>1280779795</t>
  </si>
  <si>
    <t>2150 " Dle předpokládané délky trhlin, po dohodě s investorem</t>
  </si>
  <si>
    <t>1. Řezání komůrek pro pružnou asf. zálivkovou hmotu (š = 30 mm; hl = 40 mm)</t>
  </si>
  <si>
    <t>2. Pružná asfaltová zálivková hmota (š = 30 mm; hl = 40 mm)</t>
  </si>
  <si>
    <t>3. Penetrační adházní nátěr</t>
  </si>
  <si>
    <t>25</t>
  </si>
  <si>
    <t>R 561 02</t>
  </si>
  <si>
    <t xml:space="preserve">SANACE PODKL. VRSTEV - ochrana trhliny </t>
  </si>
  <si>
    <t>-819733597</t>
  </si>
  <si>
    <t>3225 " Dle předpokládané délky trhlin, po dohodě s investorem</t>
  </si>
  <si>
    <t>4. Spojovací postřik emulzní PS-E (1,0 kg/m2)</t>
  </si>
  <si>
    <t>5. Asfaltová pružná membrána (3,0 kg/m2)</t>
  </si>
  <si>
    <t>6. Drcené kamenivo hrubé fr. 8/11 (6,0kg/m2)</t>
  </si>
  <si>
    <t>Trubní vedení</t>
  </si>
  <si>
    <t>27</t>
  </si>
  <si>
    <t>899231111</t>
  </si>
  <si>
    <t>Výšková úprava uličního vstupu nebo vpusti do 200 mm zvýšením mříže</t>
  </si>
  <si>
    <t>kus</t>
  </si>
  <si>
    <t>-1042460759</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</si>
  <si>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</si>
  <si>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15+6+3 "  nutno využít plastové vyrovnávací prstence, ze situace</t>
  </si>
  <si>
    <t>51</t>
  </si>
  <si>
    <t>592238780</t>
  </si>
  <si>
    <t>mříž vtoková pro uliční vpusti 500/500 mm</t>
  </si>
  <si>
    <t>512</t>
  </si>
  <si>
    <t>60320887</t>
  </si>
  <si>
    <t>52</t>
  </si>
  <si>
    <t>592238760</t>
  </si>
  <si>
    <t>rám zabetonovaný pro uliční vpusti 500/500 mm</t>
  </si>
  <si>
    <t>1972609144</t>
  </si>
  <si>
    <t>53</t>
  </si>
  <si>
    <t>592238740</t>
  </si>
  <si>
    <t>koš vysoký pro uliční vpusti, žárově zinkovaný plech,pro rám 500/300</t>
  </si>
  <si>
    <t>-175453269</t>
  </si>
  <si>
    <t>Ostatní konstrukce a práce, bourání</t>
  </si>
  <si>
    <t>30</t>
  </si>
  <si>
    <t>911331155</t>
  </si>
  <si>
    <t xml:space="preserve">Silniční svodidlo s osazením sloupků zaberaněním ocelové úroveň zádržnosti H3 vzdálenosti sloupků přes 2 do 4 m jednostranné </t>
  </si>
  <si>
    <t>-1692770268</t>
  </si>
  <si>
    <t xml:space="preserve">Poznámka k souboru cen:_x000D_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</si>
  <si>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54</t>
  </si>
  <si>
    <t>916231113-1 R</t>
  </si>
  <si>
    <t xml:space="preserve">Osazení chodníkového obrubníku betonového se zřízením lože, s vyplněním a zatřením spár cementovou maltou ležatého s boční opěrou z betonu prostého C 20/25 n XF3 , do lože z betonu prostého téže značky </t>
  </si>
  <si>
    <t>-1401996126</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</si>
  <si>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</si>
  <si>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1441 " Předpokládaný počet kam. obrub, po dohodě s investorem</t>
  </si>
  <si>
    <t>33</t>
  </si>
  <si>
    <t>583803340</t>
  </si>
  <si>
    <t>obrubník kamenný přímý, žula, 25x20</t>
  </si>
  <si>
    <t>-1686315339</t>
  </si>
  <si>
    <t>131 " Předpokládaný počet kam. obrub, po dohodě s investorem</t>
  </si>
  <si>
    <t>55</t>
  </si>
  <si>
    <t>916231213.1</t>
  </si>
  <si>
    <t>Osazení chodníkového obrubníku betonového se zřízením lože, s vyplněním a zatřením spár cementovou maltou stojatého s boční opěrou z betonu prostého tř. C 20/25 n XF3, do lože z betonu prostého téže značky</t>
  </si>
  <si>
    <t>-398626771</t>
  </si>
  <si>
    <t>11 " Předpokládaný počet bet. obrub, po dohodě s investorem</t>
  </si>
  <si>
    <t>35</t>
  </si>
  <si>
    <t>592174600</t>
  </si>
  <si>
    <t>obrubník betonový chodníkový silniční vibrolisovaný 100x15x25 cm</t>
  </si>
  <si>
    <t>304675474</t>
  </si>
  <si>
    <t>36</t>
  </si>
  <si>
    <t>919112213</t>
  </si>
  <si>
    <t>Řezání dilatačních spár v živičném krytu vytvoření komůrky pro těsnící zálivku šířky 10 mm, hloubky 25 mm</t>
  </si>
  <si>
    <t>-345818517</t>
  </si>
  <si>
    <t xml:space="preserve">Poznámka k souboru cen:_x000D_
1. V cenách jsou započteny i náklady na vyčištění spár po řezání. </t>
  </si>
  <si>
    <t>540 " Získáno odměřením dotčených délek, dle délek prac. Spár z rozdělení fází DIO</t>
  </si>
  <si>
    <t>37</t>
  </si>
  <si>
    <t>919122112</t>
  </si>
  <si>
    <t>Utěsnění dilatačních spár zálivkou za tepla v cementobetonovém nebo živičném krytu včetně adhezního nátěru s těsnicím profilem pod zálivkou, pro komůrky šířky 10 mm, hloubky 25 mm</t>
  </si>
  <si>
    <t>1397326428</t>
  </si>
  <si>
    <t xml:space="preserve">Poznámka k souboru cen:_x000D_
1. V cenách jsou započteny i náklady na vyčištění spár před těsněním a zalitím a náklady na impregnaci, těsnění a zalití spár včetně dodání hmot. </t>
  </si>
  <si>
    <t>39</t>
  </si>
  <si>
    <t>919735111</t>
  </si>
  <si>
    <t>Řezání stávajícího živičného krytu nebo podkladu hloubky do 50 mm</t>
  </si>
  <si>
    <t>-318015325</t>
  </si>
  <si>
    <t xml:space="preserve">Poznámka k souboru cen:_x000D_
1. V cenách jsou započteny i náklady na spotřebu vody. </t>
  </si>
  <si>
    <t>13,2 "Předpokládaná délka řezu v chodníku k počtu výškových úprav obrub, ze situace</t>
  </si>
  <si>
    <t>40</t>
  </si>
  <si>
    <t>919735112</t>
  </si>
  <si>
    <t>Řezání stávajícího živičného krytu nebo podkladu hloubky přes 50 do 100 mm</t>
  </si>
  <si>
    <t>1854153784</t>
  </si>
  <si>
    <t>38 " Získáno odměřením dotčených délek, dle délek prac. Spár z rozdělení fází DIO</t>
  </si>
  <si>
    <t>41</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</si>
  <si>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</si>
  <si>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</si>
  <si>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286081622</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</si>
  <si>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</si>
  <si>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40,000+8</t>
  </si>
  <si>
    <t>42</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</si>
  <si>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</si>
  <si>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</si>
  <si>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-464545600</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</si>
  <si>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</si>
  <si>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</si>
  <si>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</si>
  <si>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43</t>
  </si>
  <si>
    <t>997221551</t>
  </si>
  <si>
    <t>Vodorovná doprava suti bez naložení, ale se složením a s hrubým urovnáním ze sypkých materiálů, na vzdálenost do 1 km</t>
  </si>
  <si>
    <t>t</t>
  </si>
  <si>
    <t>1310495646</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</si>
  <si>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</si>
  <si>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3572,37-3151,044 " odvoz jen suti kamen a beton</t>
  </si>
  <si>
    <t>44</t>
  </si>
  <si>
    <t>997221559</t>
  </si>
  <si>
    <t>Vodorovná doprava suti bez naložení, ale se složením a s hrubým urovnáním Příplatek k ceně za každý další i započatý 1 km přes 1 km</t>
  </si>
  <si>
    <t>145907846</t>
  </si>
  <si>
    <t>421,326</t>
  </si>
  <si>
    <t>421,326*19 'Přepočtené koeficientem množství</t>
  </si>
  <si>
    <t>45</t>
  </si>
  <si>
    <t>997221611</t>
  </si>
  <si>
    <t>Nakládání na dopravní prostředky pro vodorovnou dopravu suti</t>
  </si>
  <si>
    <t>1126918578</t>
  </si>
  <si>
    <t xml:space="preserve">Poznámka k souboru cen:_x000D_
1. Ceny lze použít i pro překládání při lomené dopravě. 2. Ceny nelze použít při dopravě po železnici, po vodě nebo neobvyklými dopravními prostředky. </t>
  </si>
  <si>
    <t>46</t>
  </si>
  <si>
    <t>997221855</t>
  </si>
  <si>
    <t>Poplatek za uložení stavebního odpadu na skládce (skládkovné) z kameniva</t>
  </si>
  <si>
    <t>-1618840480</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</si>
  <si>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</si>
  <si>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</si>
  <si>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</si>
  <si>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47</t>
  </si>
  <si>
    <t>998225111</t>
  </si>
  <si>
    <t>Přesun hmot pro komunikace s krytem z kameniva, monolitickým betonovým nebo živičným dopravní vzdálenost do 200 m jakékoliv délky objektu</t>
  </si>
  <si>
    <t>1341881624</t>
  </si>
  <si>
    <t xml:space="preserve">Poznámka k souboru cen:_x000D_
1. Ceny lze použít i pro plochy letišť s krytem monolitickým betonovým nebo živičným. </t>
  </si>
  <si>
    <t>48</t>
  </si>
  <si>
    <t>998225192</t>
  </si>
  <si>
    <t>Přesun hmot pro komunikace s krytem z kameniva, monolitickým betonovým nebo živičným Příplatek k ceně za zvětšený přesun přes vymezenou největší dopravní vzdálenost do 2000 m</t>
  </si>
  <si>
    <t>-10517650</t>
  </si>
  <si>
    <t>PSV</t>
  </si>
  <si>
    <t>Práce a dodávky PSV</t>
  </si>
  <si>
    <t>783</t>
  </si>
  <si>
    <t>Dokončovací práce - nátěry</t>
  </si>
  <si>
    <t>49</t>
  </si>
  <si>
    <t>R 783 41</t>
  </si>
  <si>
    <t xml:space="preserve">Dvojitý nátěr siln. zábradlí s PKO a očištěním </t>
  </si>
  <si>
    <t>64</t>
  </si>
  <si>
    <t>231382130</t>
  </si>
  <si>
    <t>Práce a dodávky M</t>
  </si>
  <si>
    <t>22-M</t>
  </si>
  <si>
    <t>Montáže technologických zařízení pro dopravní stavby</t>
  </si>
  <si>
    <t>50</t>
  </si>
  <si>
    <t>R 242 1</t>
  </si>
  <si>
    <t>Obnova indukčních smyček SSZ 6.190 Evropská - Nová Šárka</t>
  </si>
  <si>
    <t>ks</t>
  </si>
  <si>
    <t>-378190327</t>
  </si>
  <si>
    <t>SO 102 - Oprava levého jízdního pásu</t>
  </si>
  <si>
    <t>-404057914</t>
  </si>
  <si>
    <t>132 "  Předpokládaná odbouraná plocha chodníku k počtu délek výškových úprav obrub, ze situace a řezu</t>
  </si>
  <si>
    <t>-132894517</t>
  </si>
  <si>
    <t>12192 " Získáno odměřením dotčených ploch ze situace</t>
  </si>
  <si>
    <t>1892097964</t>
  </si>
  <si>
    <t>1661383533</t>
  </si>
  <si>
    <t>-991881275</t>
  </si>
  <si>
    <t>571*0,15 " Předpokládaný objem k počtu délek výškových úprav obrub, ze situace a řezu</t>
  </si>
  <si>
    <t>1971171551</t>
  </si>
  <si>
    <t>571 " Předpokládaný objem k počtu délek výškových úprav obrub, ze situace a řezu</t>
  </si>
  <si>
    <t>744147259</t>
  </si>
  <si>
    <t>571</t>
  </si>
  <si>
    <t>-580998373</t>
  </si>
  <si>
    <t>571*0,025 'Přepočtené koeficientem množství</t>
  </si>
  <si>
    <t>11</t>
  </si>
  <si>
    <t>181951102</t>
  </si>
  <si>
    <t>Úprava pláně vyrovnáním výškových rozdílů v hornině tř. 1 až 4 se zhutněním</t>
  </si>
  <si>
    <t>-56911434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</si>
  <si>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</si>
  <si>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343,35 "  Získáno odměřením dotčených ploch z C.1.2 - Situace</t>
  </si>
  <si>
    <t>-130319147</t>
  </si>
  <si>
    <t>1,32 " Předpokládaný objem k počtu délek výškových úprav obrub, ze situace a řezu</t>
  </si>
  <si>
    <t>1803806160</t>
  </si>
  <si>
    <t>12192*2 " Získáno odměřením dotčených ploch ze situace</t>
  </si>
  <si>
    <t>-1889102564</t>
  </si>
  <si>
    <t>-728776754</t>
  </si>
  <si>
    <t>2048831924</t>
  </si>
  <si>
    <t>132+13,2 " Předpokládaná plocha k počtu délek výškových úprav obrub, ze situace a řezu</t>
  </si>
  <si>
    <t>841348341</t>
  </si>
  <si>
    <t>132 " Předpokládaná plocha k počtu délek výškových úprav obrub, ze situace a řezu</t>
  </si>
  <si>
    <t>-1262567621</t>
  </si>
  <si>
    <t>2134 " Dle předpokládané délky trhlin, po dohodě s investorem</t>
  </si>
  <si>
    <t>-1060951902</t>
  </si>
  <si>
    <t>3201 " Dle předpokládané délky trhlin, po dohodě s investorem</t>
  </si>
  <si>
    <t>1138646614</t>
  </si>
  <si>
    <t>16+1+1 " nutno využít plastové vyrovnávací prstence, ze situace</t>
  </si>
  <si>
    <t>1245234825</t>
  </si>
  <si>
    <t>1623500035</t>
  </si>
  <si>
    <t>-1616097836</t>
  </si>
  <si>
    <t>2084737062</t>
  </si>
  <si>
    <t>32</t>
  </si>
  <si>
    <t>781834463</t>
  </si>
  <si>
    <t>640258852</t>
  </si>
  <si>
    <t>34</t>
  </si>
  <si>
    <t>916231213</t>
  </si>
  <si>
    <t>-1412924549</t>
  </si>
  <si>
    <t>-2036868734</t>
  </si>
  <si>
    <t>-116737306</t>
  </si>
  <si>
    <t>629 " Získáno odměřením dotčených délek, dle délek prac. Spár z rozdělení fází DIO</t>
  </si>
  <si>
    <t>-1421841526</t>
  </si>
  <si>
    <t>38</t>
  </si>
  <si>
    <t>-150257648</t>
  </si>
  <si>
    <t>30,8 " Předpokládaná délka řezu v chodníku k počtu výškových úprav obrub, ze situace</t>
  </si>
  <si>
    <t>618249070</t>
  </si>
  <si>
    <t>16 " Získáno odměřením dotčených délek, dle délek prac. Spár z rozdělení fází DIO</t>
  </si>
  <si>
    <t>1128776980</t>
  </si>
  <si>
    <t>906309022</t>
  </si>
  <si>
    <t>351301125</t>
  </si>
  <si>
    <t>3555,409-3134,088 " odvoz jen suti kamen a beton</t>
  </si>
  <si>
    <t>-899776736</t>
  </si>
  <si>
    <t>421,321</t>
  </si>
  <si>
    <t>421,321*19 'Přepočtené koeficientem množství</t>
  </si>
  <si>
    <t>1300110399</t>
  </si>
  <si>
    <t>-746833911</t>
  </si>
  <si>
    <t>1754361164</t>
  </si>
  <si>
    <t>1066829435</t>
  </si>
  <si>
    <t>450730965</t>
  </si>
  <si>
    <t>SO 171 - Definitivní dopravní značení</t>
  </si>
  <si>
    <t>914111111</t>
  </si>
  <si>
    <t>Montáž svislé dopravní značky základní velikosti do 1 m2 objímkami na sloupky nebo konzoly</t>
  </si>
  <si>
    <t>-749049667</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</si>
  <si>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</si>
  <si>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404440040</t>
  </si>
  <si>
    <t>značka dopravní svislá reflexní výstražná AL 3M A1 - A30, P1,P4 700 mm</t>
  </si>
  <si>
    <t>1131199203</t>
  </si>
  <si>
    <t>914511111</t>
  </si>
  <si>
    <t>Montáž sloupku dopravních značek délky do 3,5 m do betonového základu</t>
  </si>
  <si>
    <t>-1534932724</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</si>
  <si>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</si>
  <si>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</si>
  <si>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</si>
  <si>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930671979</t>
  </si>
  <si>
    <t>915111111</t>
  </si>
  <si>
    <t>Vodorovné dopravní značení stříkané barvou dělící čára šířky 125 mm souvislá bílá základní</t>
  </si>
  <si>
    <t>-1357106747</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</si>
  <si>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</si>
  <si>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154 " V1a</t>
  </si>
  <si>
    <t>6,25 " V5</t>
  </si>
  <si>
    <t>400 " V 11a</t>
  </si>
  <si>
    <t>6 " V 19</t>
  </si>
  <si>
    <t>Součet</t>
  </si>
  <si>
    <t>915111115</t>
  </si>
  <si>
    <t>Vodorovné dopravní značení stříkané barvou dělící čára šířky 125 mm souvislá žlutá základní</t>
  </si>
  <si>
    <t>1280636699</t>
  </si>
  <si>
    <t>12,5 " V 12c</t>
  </si>
  <si>
    <t>80 " V 12a</t>
  </si>
  <si>
    <t>915111121</t>
  </si>
  <si>
    <t>Vodorovné dopravní značení stříkané barvou dělící čára šířky 125 mm přerušovaná bílá základní</t>
  </si>
  <si>
    <t>-1763422913</t>
  </si>
  <si>
    <t>1430 " V2a (3/6/0,125)</t>
  </si>
  <si>
    <t>275 " V2b (3/1,5/0,125)</t>
  </si>
  <si>
    <t>915121111</t>
  </si>
  <si>
    <t>Vodorovné dopravní značení stříkané barvou vodící čára bílá šířky 250 mm souvislá základní</t>
  </si>
  <si>
    <t>-1725893315</t>
  </si>
  <si>
    <t>151,5 " V1a</t>
  </si>
  <si>
    <t>3064,5 " V4</t>
  </si>
  <si>
    <t>8 " V19</t>
  </si>
  <si>
    <t>915121121</t>
  </si>
  <si>
    <t>Vodorovné dopravní značení stříkané barvou vodící čára bílá šířky 250 mm přerušovaná základní</t>
  </si>
  <si>
    <t>1899843956</t>
  </si>
  <si>
    <t>98 " V2b ( 1,5/1,5/0,25)</t>
  </si>
  <si>
    <t>1137 " V2b ( 3/1,5/0,25)</t>
  </si>
  <si>
    <t>160 " V4 ( 1,5/1,5/0,25)</t>
  </si>
  <si>
    <t>131 " V4 ( 0,5/0,5/0,25)</t>
  </si>
  <si>
    <t>915131111</t>
  </si>
  <si>
    <t>Vodorovné dopravní značení stříkané barvou přechody pro chodce, šipky, symboly bílé základní</t>
  </si>
  <si>
    <t>272880353</t>
  </si>
  <si>
    <t xml:space="preserve">56 " přechod V 7a </t>
  </si>
  <si>
    <t>21,6 " V9a, V9c šipky</t>
  </si>
  <si>
    <t>27 " plocha barvy dopravní stín V 13</t>
  </si>
  <si>
    <t xml:space="preserve">20*1,75 " symbol cyklo velký ve čtverci 2,5 x 2,5 m </t>
  </si>
  <si>
    <t>36*0,6 " písmena v 1 m</t>
  </si>
  <si>
    <t>204*0,75 " písmena v 2,5 m</t>
  </si>
  <si>
    <t>915311113</t>
  </si>
  <si>
    <t>Vodorovné značení předformovaným termoplastem dopravní značky barevné velikosti do 5 m2</t>
  </si>
  <si>
    <t>-173082207</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</si>
  <si>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</si>
  <si>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4" VDZ pozor děti 4x4,5 m2</t>
  </si>
  <si>
    <t>915321115</t>
  </si>
  <si>
    <t>Vodorovné značení předformovaným termoplastem vodící pás pro slabozraké z 6 proužků</t>
  </si>
  <si>
    <t>-413165124</t>
  </si>
  <si>
    <t>13</t>
  </si>
  <si>
    <t>966006132</t>
  </si>
  <si>
    <t>Odstranění dopravních nebo orientačních značek se sloupkem s uložením hmot na vzdálenost do 20 m nebo s naložením na dopravní prostředek, se zásypem jam a jeho zhutněním s betonovou patkou</t>
  </si>
  <si>
    <t>63714005</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</si>
  <si>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</si>
  <si>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997221561</t>
  </si>
  <si>
    <t>Vodorovná doprava suti bez naložení, ale se složením a s hrubým urovnáním z kusových materiálů, na vzdálenost do 1 km</t>
  </si>
  <si>
    <t>1363960582</t>
  </si>
  <si>
    <t>997221569</t>
  </si>
  <si>
    <t>1557477459</t>
  </si>
  <si>
    <t>997221612</t>
  </si>
  <si>
    <t>Nakládání na dopravní prostředky pro vodorovnou dopravu vybouraných hmot</t>
  </si>
  <si>
    <t>-1421689220</t>
  </si>
  <si>
    <t>14</t>
  </si>
  <si>
    <t>-1358915370</t>
  </si>
  <si>
    <t>2019248051</t>
  </si>
  <si>
    <t>SO 172 - Přechodné dopravní značení</t>
  </si>
  <si>
    <t xml:space="preserve">R 172 </t>
  </si>
  <si>
    <t xml:space="preserve">DIO </t>
  </si>
  <si>
    <t>-542799504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</si>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</sst>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color rgb="FF800080"/>
      <name val="Trebuchet MS"/>
    </font>
    <font>
      <sz val="8"/>
      <color rgb="FFFF000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8"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3"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6"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37" fillId="0" borderId="0" xfId="0" applyFont="1" applyBorder="1" applyAlignment="1" applyProtection="1">
      <alignment vertical="center" wrapText="1"/>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40" fillId="0" borderId="0" xfId="0" applyFont="1" applyBorder="1" applyAlignment="1" applyProtection="1">
      <alignment horizontal="left" vertical="center"/>
    </xf>
    <xf numFmtId="0" fontId="4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2" borderId="1" xfId="0" applyFont="1" applyFill="1" applyBorder="1" applyAlignment="1" applyProtection="1">
      <alignment horizontal="left" vertical="center"/>
      <protection locked="0"/>
    </xf>
    <xf numFmtId="0" fontId="44" fillId="2"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0" fillId="0" borderId="0" xfId="0"/>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4" fillId="0" borderId="1" xfId="0" applyFont="1" applyBorder="1" applyAlignment="1" applyProtection="1">
      <alignment horizontal="left" vertical="center" wrapText="1"/>
      <protection locked="0"/>
    </xf>
    <xf numFmtId="0" fontId="42" fillId="0" borderId="1" xfId="0" applyFont="1" applyBorder="1" applyAlignment="1" applyProtection="1">
      <alignment horizontal="center" vertical="center" wrapText="1"/>
      <protection locked="0"/>
    </xf>
    <xf numFmtId="0" fontId="43" fillId="0" borderId="34" xfId="0" applyFont="1" applyBorder="1" applyAlignment="1" applyProtection="1">
      <alignment horizontal="left" wrapText="1"/>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horizontal="left" vertical="center" wrapText="1"/>
      <protection locked="0"/>
    </xf>
    <xf numFmtId="0" fontId="42" fillId="0" borderId="1" xfId="0" applyFont="1" applyBorder="1" applyAlignment="1" applyProtection="1">
      <alignment horizontal="center" vertical="center"/>
      <protection locked="0"/>
    </xf>
    <xf numFmtId="0" fontId="43" fillId="0" borderId="34" xfId="0" applyFont="1" applyBorder="1" applyAlignment="1" applyProtection="1">
      <alignment horizontal="left"/>
      <protection locked="0"/>
    </xf>
    <xf numFmtId="0" fontId="44"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pane ySplit="1" topLeftCell="A43"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45"/>
      <c r="AS2" s="345"/>
      <c r="AT2" s="345"/>
      <c r="AU2" s="345"/>
      <c r="AV2" s="345"/>
      <c r="AW2" s="345"/>
      <c r="AX2" s="345"/>
      <c r="AY2" s="345"/>
      <c r="AZ2" s="345"/>
      <c r="BA2" s="345"/>
      <c r="BB2" s="345"/>
      <c r="BC2" s="345"/>
      <c r="BD2" s="345"/>
      <c r="BE2" s="345"/>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74" t="s">
        <v>16</v>
      </c>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28"/>
      <c r="AQ5" s="30"/>
      <c r="BE5" s="372" t="s">
        <v>17</v>
      </c>
      <c r="BS5" s="23" t="s">
        <v>8</v>
      </c>
    </row>
    <row r="6" spans="1:74" ht="36.950000000000003" customHeight="1">
      <c r="B6" s="27"/>
      <c r="C6" s="28"/>
      <c r="D6" s="35" t="s">
        <v>18</v>
      </c>
      <c r="E6" s="28"/>
      <c r="F6" s="28"/>
      <c r="G6" s="28"/>
      <c r="H6" s="28"/>
      <c r="I6" s="28"/>
      <c r="J6" s="28"/>
      <c r="K6" s="376" t="s">
        <v>19</v>
      </c>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28"/>
      <c r="AQ6" s="30"/>
      <c r="BE6" s="373"/>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73"/>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73"/>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73"/>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73"/>
      <c r="BS10" s="23" t="s">
        <v>20</v>
      </c>
    </row>
    <row r="11" spans="1:74" ht="18.399999999999999" customHeight="1">
      <c r="B11" s="27"/>
      <c r="C11" s="28"/>
      <c r="D11" s="28"/>
      <c r="E11" s="34" t="s">
        <v>26</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33</v>
      </c>
      <c r="AL11" s="28"/>
      <c r="AM11" s="28"/>
      <c r="AN11" s="34" t="s">
        <v>22</v>
      </c>
      <c r="AO11" s="28"/>
      <c r="AP11" s="28"/>
      <c r="AQ11" s="30"/>
      <c r="BE11" s="373"/>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73"/>
      <c r="BS12" s="23" t="s">
        <v>20</v>
      </c>
    </row>
    <row r="13" spans="1:74" ht="14.45" customHeight="1">
      <c r="B13" s="27"/>
      <c r="C13" s="28"/>
      <c r="D13" s="36" t="s">
        <v>34</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35</v>
      </c>
      <c r="AO13" s="28"/>
      <c r="AP13" s="28"/>
      <c r="AQ13" s="30"/>
      <c r="BE13" s="373"/>
      <c r="BS13" s="23" t="s">
        <v>20</v>
      </c>
    </row>
    <row r="14" spans="1:74" ht="15">
      <c r="B14" s="27"/>
      <c r="C14" s="28"/>
      <c r="D14" s="28"/>
      <c r="E14" s="377" t="s">
        <v>35</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6" t="s">
        <v>33</v>
      </c>
      <c r="AL14" s="28"/>
      <c r="AM14" s="28"/>
      <c r="AN14" s="38" t="s">
        <v>35</v>
      </c>
      <c r="AO14" s="28"/>
      <c r="AP14" s="28"/>
      <c r="AQ14" s="30"/>
      <c r="BE14" s="373"/>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73"/>
      <c r="BS15" s="23" t="s">
        <v>6</v>
      </c>
    </row>
    <row r="16" spans="1:74" ht="14.45" customHeight="1">
      <c r="B16" s="27"/>
      <c r="C16" s="28"/>
      <c r="D16" s="36" t="s">
        <v>36</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22</v>
      </c>
      <c r="AO16" s="28"/>
      <c r="AP16" s="28"/>
      <c r="AQ16" s="30"/>
      <c r="BE16" s="373"/>
      <c r="BS16" s="23" t="s">
        <v>6</v>
      </c>
    </row>
    <row r="17" spans="2:71" ht="18.399999999999999" customHeight="1">
      <c r="B17" s="27"/>
      <c r="C17" s="28"/>
      <c r="D17" s="28"/>
      <c r="E17" s="34" t="s">
        <v>26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33</v>
      </c>
      <c r="AL17" s="28"/>
      <c r="AM17" s="28"/>
      <c r="AN17" s="34" t="s">
        <v>22</v>
      </c>
      <c r="AO17" s="28"/>
      <c r="AP17" s="28"/>
      <c r="AQ17" s="30"/>
      <c r="BE17" s="373"/>
      <c r="BS17" s="23" t="s">
        <v>37</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73"/>
      <c r="BS18" s="23" t="s">
        <v>8</v>
      </c>
    </row>
    <row r="19" spans="2:71" ht="14.45" customHeight="1">
      <c r="B19" s="27"/>
      <c r="C19" s="28"/>
      <c r="D19" s="36"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73"/>
      <c r="BS19" s="23" t="s">
        <v>8</v>
      </c>
    </row>
    <row r="20" spans="2:71" ht="48.75" customHeight="1">
      <c r="B20" s="27"/>
      <c r="C20" s="28"/>
      <c r="D20" s="28"/>
      <c r="E20" s="379" t="s">
        <v>39</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28"/>
      <c r="AP20" s="28"/>
      <c r="AQ20" s="30"/>
      <c r="BE20" s="373"/>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73"/>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73"/>
    </row>
    <row r="23" spans="2:71" s="1" customFormat="1" ht="25.9"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80">
        <f>ROUND(AG51,2)</f>
        <v>0</v>
      </c>
      <c r="AL23" s="381"/>
      <c r="AM23" s="381"/>
      <c r="AN23" s="381"/>
      <c r="AO23" s="381"/>
      <c r="AP23" s="41"/>
      <c r="AQ23" s="44"/>
      <c r="BE23" s="373"/>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73"/>
    </row>
    <row r="25" spans="2:71" s="1" customFormat="1">
      <c r="B25" s="40"/>
      <c r="C25" s="41"/>
      <c r="D25" s="41"/>
      <c r="E25" s="41"/>
      <c r="F25" s="41"/>
      <c r="G25" s="41"/>
      <c r="H25" s="41"/>
      <c r="I25" s="41"/>
      <c r="J25" s="41"/>
      <c r="K25" s="41"/>
      <c r="L25" s="382" t="s">
        <v>41</v>
      </c>
      <c r="M25" s="382"/>
      <c r="N25" s="382"/>
      <c r="O25" s="382"/>
      <c r="P25" s="41"/>
      <c r="Q25" s="41"/>
      <c r="R25" s="41"/>
      <c r="S25" s="41"/>
      <c r="T25" s="41"/>
      <c r="U25" s="41"/>
      <c r="V25" s="41"/>
      <c r="W25" s="382" t="s">
        <v>42</v>
      </c>
      <c r="X25" s="382"/>
      <c r="Y25" s="382"/>
      <c r="Z25" s="382"/>
      <c r="AA25" s="382"/>
      <c r="AB25" s="382"/>
      <c r="AC25" s="382"/>
      <c r="AD25" s="382"/>
      <c r="AE25" s="382"/>
      <c r="AF25" s="41"/>
      <c r="AG25" s="41"/>
      <c r="AH25" s="41"/>
      <c r="AI25" s="41"/>
      <c r="AJ25" s="41"/>
      <c r="AK25" s="382" t="s">
        <v>43</v>
      </c>
      <c r="AL25" s="382"/>
      <c r="AM25" s="382"/>
      <c r="AN25" s="382"/>
      <c r="AO25" s="382"/>
      <c r="AP25" s="41"/>
      <c r="AQ25" s="44"/>
      <c r="BE25" s="373"/>
    </row>
    <row r="26" spans="2:71" s="2" customFormat="1" ht="14.45" customHeight="1">
      <c r="B26" s="46"/>
      <c r="C26" s="47"/>
      <c r="D26" s="48" t="s">
        <v>44</v>
      </c>
      <c r="E26" s="47"/>
      <c r="F26" s="48" t="s">
        <v>45</v>
      </c>
      <c r="G26" s="47"/>
      <c r="H26" s="47"/>
      <c r="I26" s="47"/>
      <c r="J26" s="47"/>
      <c r="K26" s="47"/>
      <c r="L26" s="365">
        <v>0.21</v>
      </c>
      <c r="M26" s="366"/>
      <c r="N26" s="366"/>
      <c r="O26" s="366"/>
      <c r="P26" s="47"/>
      <c r="Q26" s="47"/>
      <c r="R26" s="47"/>
      <c r="S26" s="47"/>
      <c r="T26" s="47"/>
      <c r="U26" s="47"/>
      <c r="V26" s="47"/>
      <c r="W26" s="367">
        <f>ROUND(AZ51,2)</f>
        <v>0</v>
      </c>
      <c r="X26" s="366"/>
      <c r="Y26" s="366"/>
      <c r="Z26" s="366"/>
      <c r="AA26" s="366"/>
      <c r="AB26" s="366"/>
      <c r="AC26" s="366"/>
      <c r="AD26" s="366"/>
      <c r="AE26" s="366"/>
      <c r="AF26" s="47"/>
      <c r="AG26" s="47"/>
      <c r="AH26" s="47"/>
      <c r="AI26" s="47"/>
      <c r="AJ26" s="47"/>
      <c r="AK26" s="367">
        <f>ROUND(AV51,2)</f>
        <v>0</v>
      </c>
      <c r="AL26" s="366"/>
      <c r="AM26" s="366"/>
      <c r="AN26" s="366"/>
      <c r="AO26" s="366"/>
      <c r="AP26" s="47"/>
      <c r="AQ26" s="49"/>
      <c r="BE26" s="373"/>
    </row>
    <row r="27" spans="2:71" s="2" customFormat="1" ht="14.45" customHeight="1">
      <c r="B27" s="46"/>
      <c r="C27" s="47"/>
      <c r="D27" s="47"/>
      <c r="E27" s="47"/>
      <c r="F27" s="48" t="s">
        <v>46</v>
      </c>
      <c r="G27" s="47"/>
      <c r="H27" s="47"/>
      <c r="I27" s="47"/>
      <c r="J27" s="47"/>
      <c r="K27" s="47"/>
      <c r="L27" s="365">
        <v>0.15</v>
      </c>
      <c r="M27" s="366"/>
      <c r="N27" s="366"/>
      <c r="O27" s="366"/>
      <c r="P27" s="47"/>
      <c r="Q27" s="47"/>
      <c r="R27" s="47"/>
      <c r="S27" s="47"/>
      <c r="T27" s="47"/>
      <c r="U27" s="47"/>
      <c r="V27" s="47"/>
      <c r="W27" s="367">
        <f>ROUND(BA51,2)</f>
        <v>0</v>
      </c>
      <c r="X27" s="366"/>
      <c r="Y27" s="366"/>
      <c r="Z27" s="366"/>
      <c r="AA27" s="366"/>
      <c r="AB27" s="366"/>
      <c r="AC27" s="366"/>
      <c r="AD27" s="366"/>
      <c r="AE27" s="366"/>
      <c r="AF27" s="47"/>
      <c r="AG27" s="47"/>
      <c r="AH27" s="47"/>
      <c r="AI27" s="47"/>
      <c r="AJ27" s="47"/>
      <c r="AK27" s="367">
        <f>ROUND(AW51,2)</f>
        <v>0</v>
      </c>
      <c r="AL27" s="366"/>
      <c r="AM27" s="366"/>
      <c r="AN27" s="366"/>
      <c r="AO27" s="366"/>
      <c r="AP27" s="47"/>
      <c r="AQ27" s="49"/>
      <c r="BE27" s="373"/>
    </row>
    <row r="28" spans="2:71" s="2" customFormat="1" ht="14.45" hidden="1" customHeight="1">
      <c r="B28" s="46"/>
      <c r="C28" s="47"/>
      <c r="D28" s="47"/>
      <c r="E28" s="47"/>
      <c r="F28" s="48" t="s">
        <v>47</v>
      </c>
      <c r="G28" s="47"/>
      <c r="H28" s="47"/>
      <c r="I28" s="47"/>
      <c r="J28" s="47"/>
      <c r="K28" s="47"/>
      <c r="L28" s="365">
        <v>0.21</v>
      </c>
      <c r="M28" s="366"/>
      <c r="N28" s="366"/>
      <c r="O28" s="366"/>
      <c r="P28" s="47"/>
      <c r="Q28" s="47"/>
      <c r="R28" s="47"/>
      <c r="S28" s="47"/>
      <c r="T28" s="47"/>
      <c r="U28" s="47"/>
      <c r="V28" s="47"/>
      <c r="W28" s="367">
        <f>ROUND(BB51,2)</f>
        <v>0</v>
      </c>
      <c r="X28" s="366"/>
      <c r="Y28" s="366"/>
      <c r="Z28" s="366"/>
      <c r="AA28" s="366"/>
      <c r="AB28" s="366"/>
      <c r="AC28" s="366"/>
      <c r="AD28" s="366"/>
      <c r="AE28" s="366"/>
      <c r="AF28" s="47"/>
      <c r="AG28" s="47"/>
      <c r="AH28" s="47"/>
      <c r="AI28" s="47"/>
      <c r="AJ28" s="47"/>
      <c r="AK28" s="367">
        <v>0</v>
      </c>
      <c r="AL28" s="366"/>
      <c r="AM28" s="366"/>
      <c r="AN28" s="366"/>
      <c r="AO28" s="366"/>
      <c r="AP28" s="47"/>
      <c r="AQ28" s="49"/>
      <c r="BE28" s="373"/>
    </row>
    <row r="29" spans="2:71" s="2" customFormat="1" ht="14.45" hidden="1" customHeight="1">
      <c r="B29" s="46"/>
      <c r="C29" s="47"/>
      <c r="D29" s="47"/>
      <c r="E29" s="47"/>
      <c r="F29" s="48" t="s">
        <v>48</v>
      </c>
      <c r="G29" s="47"/>
      <c r="H29" s="47"/>
      <c r="I29" s="47"/>
      <c r="J29" s="47"/>
      <c r="K29" s="47"/>
      <c r="L29" s="365">
        <v>0.15</v>
      </c>
      <c r="M29" s="366"/>
      <c r="N29" s="366"/>
      <c r="O29" s="366"/>
      <c r="P29" s="47"/>
      <c r="Q29" s="47"/>
      <c r="R29" s="47"/>
      <c r="S29" s="47"/>
      <c r="T29" s="47"/>
      <c r="U29" s="47"/>
      <c r="V29" s="47"/>
      <c r="W29" s="367">
        <f>ROUND(BC51,2)</f>
        <v>0</v>
      </c>
      <c r="X29" s="366"/>
      <c r="Y29" s="366"/>
      <c r="Z29" s="366"/>
      <c r="AA29" s="366"/>
      <c r="AB29" s="366"/>
      <c r="AC29" s="366"/>
      <c r="AD29" s="366"/>
      <c r="AE29" s="366"/>
      <c r="AF29" s="47"/>
      <c r="AG29" s="47"/>
      <c r="AH29" s="47"/>
      <c r="AI29" s="47"/>
      <c r="AJ29" s="47"/>
      <c r="AK29" s="367">
        <v>0</v>
      </c>
      <c r="AL29" s="366"/>
      <c r="AM29" s="366"/>
      <c r="AN29" s="366"/>
      <c r="AO29" s="366"/>
      <c r="AP29" s="47"/>
      <c r="AQ29" s="49"/>
      <c r="BE29" s="373"/>
    </row>
    <row r="30" spans="2:71" s="2" customFormat="1" ht="14.45" hidden="1" customHeight="1">
      <c r="B30" s="46"/>
      <c r="C30" s="47"/>
      <c r="D30" s="47"/>
      <c r="E30" s="47"/>
      <c r="F30" s="48" t="s">
        <v>49</v>
      </c>
      <c r="G30" s="47"/>
      <c r="H30" s="47"/>
      <c r="I30" s="47"/>
      <c r="J30" s="47"/>
      <c r="K30" s="47"/>
      <c r="L30" s="365">
        <v>0</v>
      </c>
      <c r="M30" s="366"/>
      <c r="N30" s="366"/>
      <c r="O30" s="366"/>
      <c r="P30" s="47"/>
      <c r="Q30" s="47"/>
      <c r="R30" s="47"/>
      <c r="S30" s="47"/>
      <c r="T30" s="47"/>
      <c r="U30" s="47"/>
      <c r="V30" s="47"/>
      <c r="W30" s="367">
        <f>ROUND(BD51,2)</f>
        <v>0</v>
      </c>
      <c r="X30" s="366"/>
      <c r="Y30" s="366"/>
      <c r="Z30" s="366"/>
      <c r="AA30" s="366"/>
      <c r="AB30" s="366"/>
      <c r="AC30" s="366"/>
      <c r="AD30" s="366"/>
      <c r="AE30" s="366"/>
      <c r="AF30" s="47"/>
      <c r="AG30" s="47"/>
      <c r="AH30" s="47"/>
      <c r="AI30" s="47"/>
      <c r="AJ30" s="47"/>
      <c r="AK30" s="367">
        <v>0</v>
      </c>
      <c r="AL30" s="366"/>
      <c r="AM30" s="366"/>
      <c r="AN30" s="366"/>
      <c r="AO30" s="366"/>
      <c r="AP30" s="47"/>
      <c r="AQ30" s="49"/>
      <c r="BE30" s="373"/>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73"/>
    </row>
    <row r="32" spans="2:71" s="1" customFormat="1" ht="25.9"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68" t="s">
        <v>52</v>
      </c>
      <c r="Y32" s="369"/>
      <c r="Z32" s="369"/>
      <c r="AA32" s="369"/>
      <c r="AB32" s="369"/>
      <c r="AC32" s="52"/>
      <c r="AD32" s="52"/>
      <c r="AE32" s="52"/>
      <c r="AF32" s="52"/>
      <c r="AG32" s="52"/>
      <c r="AH32" s="52"/>
      <c r="AI32" s="52"/>
      <c r="AJ32" s="52"/>
      <c r="AK32" s="370">
        <f>SUM(AK23:AK30)</f>
        <v>0</v>
      </c>
      <c r="AL32" s="369"/>
      <c r="AM32" s="369"/>
      <c r="AN32" s="369"/>
      <c r="AO32" s="371"/>
      <c r="AP32" s="50"/>
      <c r="AQ32" s="54"/>
      <c r="BE32" s="373"/>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D-16-067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51" t="str">
        <f>K6</f>
        <v>Evropská, Praha 6, č. akce 982</v>
      </c>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ht="15">
      <c r="B44" s="40"/>
      <c r="C44" s="64" t="s">
        <v>25</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53" t="str">
        <f>IF(AN8= "","",AN8)</f>
        <v>17.03.2017</v>
      </c>
      <c r="AN44" s="353"/>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31</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36</v>
      </c>
      <c r="AJ46" s="62"/>
      <c r="AK46" s="62"/>
      <c r="AL46" s="62"/>
      <c r="AM46" s="354" t="str">
        <f>IF(E17="","",E17)</f>
        <v xml:space="preserve"> </v>
      </c>
      <c r="AN46" s="354"/>
      <c r="AO46" s="354"/>
      <c r="AP46" s="354"/>
      <c r="AQ46" s="62"/>
      <c r="AR46" s="60"/>
      <c r="AS46" s="355" t="s">
        <v>54</v>
      </c>
      <c r="AT46" s="356"/>
      <c r="AU46" s="73"/>
      <c r="AV46" s="73"/>
      <c r="AW46" s="73"/>
      <c r="AX46" s="73"/>
      <c r="AY46" s="73"/>
      <c r="AZ46" s="73"/>
      <c r="BA46" s="73"/>
      <c r="BB46" s="73"/>
      <c r="BC46" s="73"/>
      <c r="BD46" s="74"/>
    </row>
    <row r="47" spans="2:56" s="1" customFormat="1" ht="15">
      <c r="B47" s="40"/>
      <c r="C47" s="64" t="s">
        <v>34</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7"/>
      <c r="AT47" s="358"/>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9"/>
      <c r="AT48" s="360"/>
      <c r="AU48" s="41"/>
      <c r="AV48" s="41"/>
      <c r="AW48" s="41"/>
      <c r="AX48" s="41"/>
      <c r="AY48" s="41"/>
      <c r="AZ48" s="41"/>
      <c r="BA48" s="41"/>
      <c r="BB48" s="41"/>
      <c r="BC48" s="41"/>
      <c r="BD48" s="77"/>
    </row>
    <row r="49" spans="1:91" s="1" customFormat="1" ht="29.25" customHeight="1">
      <c r="B49" s="40"/>
      <c r="C49" s="361" t="s">
        <v>55</v>
      </c>
      <c r="D49" s="362"/>
      <c r="E49" s="362"/>
      <c r="F49" s="362"/>
      <c r="G49" s="362"/>
      <c r="H49" s="78"/>
      <c r="I49" s="363" t="s">
        <v>56</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4" t="s">
        <v>57</v>
      </c>
      <c r="AH49" s="362"/>
      <c r="AI49" s="362"/>
      <c r="AJ49" s="362"/>
      <c r="AK49" s="362"/>
      <c r="AL49" s="362"/>
      <c r="AM49" s="362"/>
      <c r="AN49" s="363" t="s">
        <v>58</v>
      </c>
      <c r="AO49" s="362"/>
      <c r="AP49" s="362"/>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49">
        <f>ROUND(SUM(AG52:AG56),2)</f>
        <v>0</v>
      </c>
      <c r="AH51" s="349"/>
      <c r="AI51" s="349"/>
      <c r="AJ51" s="349"/>
      <c r="AK51" s="349"/>
      <c r="AL51" s="349"/>
      <c r="AM51" s="349"/>
      <c r="AN51" s="350">
        <f t="shared" ref="AN51:AN56" si="0">SUM(AG51,AT51)</f>
        <v>0</v>
      </c>
      <c r="AO51" s="350"/>
      <c r="AP51" s="350"/>
      <c r="AQ51" s="88" t="s">
        <v>22</v>
      </c>
      <c r="AR51" s="70"/>
      <c r="AS51" s="89">
        <f>ROUND(SUM(AS52:AS56),2)</f>
        <v>0</v>
      </c>
      <c r="AT51" s="90">
        <f t="shared" ref="AT51:AT56" si="1">ROUND(SUM(AV51:AW51),2)</f>
        <v>0</v>
      </c>
      <c r="AU51" s="91">
        <f>ROUND(SUM(AU52:AU56),5)</f>
        <v>0</v>
      </c>
      <c r="AV51" s="90">
        <f>ROUND(AZ51*L26,2)</f>
        <v>0</v>
      </c>
      <c r="AW51" s="90">
        <f>ROUND(BA51*L27,2)</f>
        <v>0</v>
      </c>
      <c r="AX51" s="90">
        <f>ROUND(BB51*L26,2)</f>
        <v>0</v>
      </c>
      <c r="AY51" s="90">
        <f>ROUND(BC51*L27,2)</f>
        <v>0</v>
      </c>
      <c r="AZ51" s="90">
        <f>ROUND(SUM(AZ52:AZ56),2)</f>
        <v>0</v>
      </c>
      <c r="BA51" s="90">
        <f>ROUND(SUM(BA52:BA56),2)</f>
        <v>0</v>
      </c>
      <c r="BB51" s="90">
        <f>ROUND(SUM(BB52:BB56),2)</f>
        <v>0</v>
      </c>
      <c r="BC51" s="90">
        <f>ROUND(SUM(BC52:BC56),2)</f>
        <v>0</v>
      </c>
      <c r="BD51" s="92">
        <f>ROUND(SUM(BD52:BD56),2)</f>
        <v>0</v>
      </c>
      <c r="BS51" s="93" t="s">
        <v>73</v>
      </c>
      <c r="BT51" s="93" t="s">
        <v>74</v>
      </c>
      <c r="BU51" s="94" t="s">
        <v>75</v>
      </c>
      <c r="BV51" s="93" t="s">
        <v>76</v>
      </c>
      <c r="BW51" s="93" t="s">
        <v>7</v>
      </c>
      <c r="BX51" s="93" t="s">
        <v>77</v>
      </c>
      <c r="CL51" s="93" t="s">
        <v>22</v>
      </c>
    </row>
    <row r="52" spans="1:91" s="5" customFormat="1" ht="22.5" customHeight="1">
      <c r="A52" s="95" t="s">
        <v>78</v>
      </c>
      <c r="B52" s="96"/>
      <c r="C52" s="97"/>
      <c r="D52" s="348" t="s">
        <v>79</v>
      </c>
      <c r="E52" s="348"/>
      <c r="F52" s="348"/>
      <c r="G52" s="348"/>
      <c r="H52" s="348"/>
      <c r="I52" s="98"/>
      <c r="J52" s="348" t="s">
        <v>80</v>
      </c>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6">
        <f>'SO 000 - Vedlejší a ostat...'!J27</f>
        <v>0</v>
      </c>
      <c r="AH52" s="347"/>
      <c r="AI52" s="347"/>
      <c r="AJ52" s="347"/>
      <c r="AK52" s="347"/>
      <c r="AL52" s="347"/>
      <c r="AM52" s="347"/>
      <c r="AN52" s="346">
        <f t="shared" si="0"/>
        <v>0</v>
      </c>
      <c r="AO52" s="347"/>
      <c r="AP52" s="347"/>
      <c r="AQ52" s="99" t="s">
        <v>81</v>
      </c>
      <c r="AR52" s="100"/>
      <c r="AS52" s="101">
        <v>0</v>
      </c>
      <c r="AT52" s="102">
        <f t="shared" si="1"/>
        <v>0</v>
      </c>
      <c r="AU52" s="103">
        <f>'SO 000 - Vedlejší a ostat...'!P80</f>
        <v>0</v>
      </c>
      <c r="AV52" s="102">
        <f>'SO 000 - Vedlejší a ostat...'!J30</f>
        <v>0</v>
      </c>
      <c r="AW52" s="102">
        <f>'SO 000 - Vedlejší a ostat...'!J31</f>
        <v>0</v>
      </c>
      <c r="AX52" s="102">
        <f>'SO 000 - Vedlejší a ostat...'!J32</f>
        <v>0</v>
      </c>
      <c r="AY52" s="102">
        <f>'SO 000 - Vedlejší a ostat...'!J33</f>
        <v>0</v>
      </c>
      <c r="AZ52" s="102">
        <f>'SO 000 - Vedlejší a ostat...'!F30</f>
        <v>0</v>
      </c>
      <c r="BA52" s="102">
        <f>'SO 000 - Vedlejší a ostat...'!F31</f>
        <v>0</v>
      </c>
      <c r="BB52" s="102">
        <f>'SO 000 - Vedlejší a ostat...'!F32</f>
        <v>0</v>
      </c>
      <c r="BC52" s="102">
        <f>'SO 000 - Vedlejší a ostat...'!F33</f>
        <v>0</v>
      </c>
      <c r="BD52" s="104">
        <f>'SO 000 - Vedlejší a ostat...'!F34</f>
        <v>0</v>
      </c>
      <c r="BT52" s="105" t="s">
        <v>24</v>
      </c>
      <c r="BV52" s="105" t="s">
        <v>76</v>
      </c>
      <c r="BW52" s="105" t="s">
        <v>82</v>
      </c>
      <c r="BX52" s="105" t="s">
        <v>7</v>
      </c>
      <c r="CL52" s="105" t="s">
        <v>22</v>
      </c>
      <c r="CM52" s="105" t="s">
        <v>83</v>
      </c>
    </row>
    <row r="53" spans="1:91" s="5" customFormat="1" ht="22.5" customHeight="1">
      <c r="A53" s="95" t="s">
        <v>78</v>
      </c>
      <c r="B53" s="96"/>
      <c r="C53" s="97"/>
      <c r="D53" s="348" t="s">
        <v>84</v>
      </c>
      <c r="E53" s="348"/>
      <c r="F53" s="348"/>
      <c r="G53" s="348"/>
      <c r="H53" s="348"/>
      <c r="I53" s="98"/>
      <c r="J53" s="348" t="s">
        <v>85</v>
      </c>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6">
        <f>'SO 101 - Oprava pravého j...'!J27</f>
        <v>0</v>
      </c>
      <c r="AH53" s="347"/>
      <c r="AI53" s="347"/>
      <c r="AJ53" s="347"/>
      <c r="AK53" s="347"/>
      <c r="AL53" s="347"/>
      <c r="AM53" s="347"/>
      <c r="AN53" s="346">
        <f t="shared" si="0"/>
        <v>0</v>
      </c>
      <c r="AO53" s="347"/>
      <c r="AP53" s="347"/>
      <c r="AQ53" s="99" t="s">
        <v>81</v>
      </c>
      <c r="AR53" s="100"/>
      <c r="AS53" s="101">
        <v>0</v>
      </c>
      <c r="AT53" s="102">
        <f t="shared" si="1"/>
        <v>0</v>
      </c>
      <c r="AU53" s="103">
        <f>'SO 101 - Oprava pravého j...'!P88</f>
        <v>0</v>
      </c>
      <c r="AV53" s="102">
        <f>'SO 101 - Oprava pravého j...'!J30</f>
        <v>0</v>
      </c>
      <c r="AW53" s="102">
        <f>'SO 101 - Oprava pravého j...'!J31</f>
        <v>0</v>
      </c>
      <c r="AX53" s="102">
        <f>'SO 101 - Oprava pravého j...'!J32</f>
        <v>0</v>
      </c>
      <c r="AY53" s="102">
        <f>'SO 101 - Oprava pravého j...'!J33</f>
        <v>0</v>
      </c>
      <c r="AZ53" s="102">
        <f>'SO 101 - Oprava pravého j...'!F30</f>
        <v>0</v>
      </c>
      <c r="BA53" s="102">
        <f>'SO 101 - Oprava pravého j...'!F31</f>
        <v>0</v>
      </c>
      <c r="BB53" s="102">
        <f>'SO 101 - Oprava pravého j...'!F32</f>
        <v>0</v>
      </c>
      <c r="BC53" s="102">
        <f>'SO 101 - Oprava pravého j...'!F33</f>
        <v>0</v>
      </c>
      <c r="BD53" s="104">
        <f>'SO 101 - Oprava pravého j...'!F34</f>
        <v>0</v>
      </c>
      <c r="BT53" s="105" t="s">
        <v>24</v>
      </c>
      <c r="BV53" s="105" t="s">
        <v>76</v>
      </c>
      <c r="BW53" s="105" t="s">
        <v>86</v>
      </c>
      <c r="BX53" s="105" t="s">
        <v>7</v>
      </c>
      <c r="CL53" s="105" t="s">
        <v>22</v>
      </c>
      <c r="CM53" s="105" t="s">
        <v>83</v>
      </c>
    </row>
    <row r="54" spans="1:91" s="5" customFormat="1" ht="22.5" customHeight="1">
      <c r="A54" s="95" t="s">
        <v>78</v>
      </c>
      <c r="B54" s="96"/>
      <c r="C54" s="97"/>
      <c r="D54" s="348" t="s">
        <v>87</v>
      </c>
      <c r="E54" s="348"/>
      <c r="F54" s="348"/>
      <c r="G54" s="348"/>
      <c r="H54" s="348"/>
      <c r="I54" s="98"/>
      <c r="J54" s="348" t="s">
        <v>88</v>
      </c>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6">
        <f>'SO 102 - Oprava levého jí...'!J27</f>
        <v>0</v>
      </c>
      <c r="AH54" s="347"/>
      <c r="AI54" s="347"/>
      <c r="AJ54" s="347"/>
      <c r="AK54" s="347"/>
      <c r="AL54" s="347"/>
      <c r="AM54" s="347"/>
      <c r="AN54" s="346">
        <f t="shared" si="0"/>
        <v>0</v>
      </c>
      <c r="AO54" s="347"/>
      <c r="AP54" s="347"/>
      <c r="AQ54" s="99" t="s">
        <v>81</v>
      </c>
      <c r="AR54" s="100"/>
      <c r="AS54" s="101">
        <v>0</v>
      </c>
      <c r="AT54" s="102">
        <f t="shared" si="1"/>
        <v>0</v>
      </c>
      <c r="AU54" s="103">
        <f>'SO 102 - Oprava levého jí...'!P86</f>
        <v>0</v>
      </c>
      <c r="AV54" s="102">
        <f>'SO 102 - Oprava levého jí...'!J30</f>
        <v>0</v>
      </c>
      <c r="AW54" s="102">
        <f>'SO 102 - Oprava levého jí...'!J31</f>
        <v>0</v>
      </c>
      <c r="AX54" s="102">
        <f>'SO 102 - Oprava levého jí...'!J32</f>
        <v>0</v>
      </c>
      <c r="AY54" s="102">
        <f>'SO 102 - Oprava levého jí...'!J33</f>
        <v>0</v>
      </c>
      <c r="AZ54" s="102">
        <f>'SO 102 - Oprava levého jí...'!F30</f>
        <v>0</v>
      </c>
      <c r="BA54" s="102">
        <f>'SO 102 - Oprava levého jí...'!F31</f>
        <v>0</v>
      </c>
      <c r="BB54" s="102">
        <f>'SO 102 - Oprava levého jí...'!F32</f>
        <v>0</v>
      </c>
      <c r="BC54" s="102">
        <f>'SO 102 - Oprava levého jí...'!F33</f>
        <v>0</v>
      </c>
      <c r="BD54" s="104">
        <f>'SO 102 - Oprava levého jí...'!F34</f>
        <v>0</v>
      </c>
      <c r="BT54" s="105" t="s">
        <v>24</v>
      </c>
      <c r="BV54" s="105" t="s">
        <v>76</v>
      </c>
      <c r="BW54" s="105" t="s">
        <v>89</v>
      </c>
      <c r="BX54" s="105" t="s">
        <v>7</v>
      </c>
      <c r="CL54" s="105" t="s">
        <v>22</v>
      </c>
      <c r="CM54" s="105" t="s">
        <v>83</v>
      </c>
    </row>
    <row r="55" spans="1:91" s="5" customFormat="1" ht="22.5" customHeight="1">
      <c r="A55" s="95" t="s">
        <v>78</v>
      </c>
      <c r="B55" s="96"/>
      <c r="C55" s="97"/>
      <c r="D55" s="348" t="s">
        <v>90</v>
      </c>
      <c r="E55" s="348"/>
      <c r="F55" s="348"/>
      <c r="G55" s="348"/>
      <c r="H55" s="348"/>
      <c r="I55" s="98"/>
      <c r="J55" s="348" t="s">
        <v>91</v>
      </c>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6">
        <f>'SO 171 - Definitivní dopr...'!J27</f>
        <v>0</v>
      </c>
      <c r="AH55" s="347"/>
      <c r="AI55" s="347"/>
      <c r="AJ55" s="347"/>
      <c r="AK55" s="347"/>
      <c r="AL55" s="347"/>
      <c r="AM55" s="347"/>
      <c r="AN55" s="346">
        <f t="shared" si="0"/>
        <v>0</v>
      </c>
      <c r="AO55" s="347"/>
      <c r="AP55" s="347"/>
      <c r="AQ55" s="99" t="s">
        <v>81</v>
      </c>
      <c r="AR55" s="100"/>
      <c r="AS55" s="101">
        <v>0</v>
      </c>
      <c r="AT55" s="102">
        <f t="shared" si="1"/>
        <v>0</v>
      </c>
      <c r="AU55" s="103">
        <f>'SO 171 - Definitivní dopr...'!P80</f>
        <v>0</v>
      </c>
      <c r="AV55" s="102">
        <f>'SO 171 - Definitivní dopr...'!J30</f>
        <v>0</v>
      </c>
      <c r="AW55" s="102">
        <f>'SO 171 - Definitivní dopr...'!J31</f>
        <v>0</v>
      </c>
      <c r="AX55" s="102">
        <f>'SO 171 - Definitivní dopr...'!J32</f>
        <v>0</v>
      </c>
      <c r="AY55" s="102">
        <f>'SO 171 - Definitivní dopr...'!J33</f>
        <v>0</v>
      </c>
      <c r="AZ55" s="102">
        <f>'SO 171 - Definitivní dopr...'!F30</f>
        <v>0</v>
      </c>
      <c r="BA55" s="102">
        <f>'SO 171 - Definitivní dopr...'!F31</f>
        <v>0</v>
      </c>
      <c r="BB55" s="102">
        <f>'SO 171 - Definitivní dopr...'!F32</f>
        <v>0</v>
      </c>
      <c r="BC55" s="102">
        <f>'SO 171 - Definitivní dopr...'!F33</f>
        <v>0</v>
      </c>
      <c r="BD55" s="104">
        <f>'SO 171 - Definitivní dopr...'!F34</f>
        <v>0</v>
      </c>
      <c r="BT55" s="105" t="s">
        <v>24</v>
      </c>
      <c r="BV55" s="105" t="s">
        <v>76</v>
      </c>
      <c r="BW55" s="105" t="s">
        <v>92</v>
      </c>
      <c r="BX55" s="105" t="s">
        <v>7</v>
      </c>
      <c r="CL55" s="105" t="s">
        <v>22</v>
      </c>
      <c r="CM55" s="105" t="s">
        <v>83</v>
      </c>
    </row>
    <row r="56" spans="1:91" s="5" customFormat="1" ht="22.5" customHeight="1">
      <c r="A56" s="95" t="s">
        <v>78</v>
      </c>
      <c r="B56" s="96"/>
      <c r="C56" s="97"/>
      <c r="D56" s="348" t="s">
        <v>93</v>
      </c>
      <c r="E56" s="348"/>
      <c r="F56" s="348"/>
      <c r="G56" s="348"/>
      <c r="H56" s="348"/>
      <c r="I56" s="98"/>
      <c r="J56" s="348" t="s">
        <v>94</v>
      </c>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6">
        <f>'SO 172 - Přechodné doprav...'!J27</f>
        <v>0</v>
      </c>
      <c r="AH56" s="347"/>
      <c r="AI56" s="347"/>
      <c r="AJ56" s="347"/>
      <c r="AK56" s="347"/>
      <c r="AL56" s="347"/>
      <c r="AM56" s="347"/>
      <c r="AN56" s="346">
        <f t="shared" si="0"/>
        <v>0</v>
      </c>
      <c r="AO56" s="347"/>
      <c r="AP56" s="347"/>
      <c r="AQ56" s="99" t="s">
        <v>81</v>
      </c>
      <c r="AR56" s="100"/>
      <c r="AS56" s="106">
        <v>0</v>
      </c>
      <c r="AT56" s="107">
        <f t="shared" si="1"/>
        <v>0</v>
      </c>
      <c r="AU56" s="108">
        <f>'SO 172 - Přechodné doprav...'!P78</f>
        <v>0</v>
      </c>
      <c r="AV56" s="107">
        <f>'SO 172 - Přechodné doprav...'!J30</f>
        <v>0</v>
      </c>
      <c r="AW56" s="107">
        <f>'SO 172 - Přechodné doprav...'!J31</f>
        <v>0</v>
      </c>
      <c r="AX56" s="107">
        <f>'SO 172 - Přechodné doprav...'!J32</f>
        <v>0</v>
      </c>
      <c r="AY56" s="107">
        <f>'SO 172 - Přechodné doprav...'!J33</f>
        <v>0</v>
      </c>
      <c r="AZ56" s="107">
        <f>'SO 172 - Přechodné doprav...'!F30</f>
        <v>0</v>
      </c>
      <c r="BA56" s="107">
        <f>'SO 172 - Přechodné doprav...'!F31</f>
        <v>0</v>
      </c>
      <c r="BB56" s="107">
        <f>'SO 172 - Přechodné doprav...'!F32</f>
        <v>0</v>
      </c>
      <c r="BC56" s="107">
        <f>'SO 172 - Přechodné doprav...'!F33</f>
        <v>0</v>
      </c>
      <c r="BD56" s="109">
        <f>'SO 172 - Přechodné doprav...'!F34</f>
        <v>0</v>
      </c>
      <c r="BT56" s="105" t="s">
        <v>24</v>
      </c>
      <c r="BV56" s="105" t="s">
        <v>76</v>
      </c>
      <c r="BW56" s="105" t="s">
        <v>95</v>
      </c>
      <c r="BX56" s="105" t="s">
        <v>7</v>
      </c>
      <c r="CL56" s="105" t="s">
        <v>22</v>
      </c>
      <c r="CM56" s="105" t="s">
        <v>83</v>
      </c>
    </row>
    <row r="57" spans="1:91" s="1" customFormat="1" ht="30" customHeight="1">
      <c r="B57" s="40"/>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0"/>
    </row>
    <row r="58" spans="1:91" s="1" customFormat="1" ht="6.95" customHeight="1">
      <c r="B58" s="55"/>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60"/>
    </row>
  </sheetData>
  <sheetProtection algorithmName="SHA-512" hashValue="1/UVERjBjObLRP6HBnNKfoAoQRIIFNmXk6cI9aQ1IbaUqqp1OEyQoQdf5JYh0TRRmOwWLxwVUrHgfTuwDtXSvQ==" saltValue="fpqqxToU5itpb2PNgdOyrA==" spinCount="100000" sheet="1" objects="1" scenarios="1" formatCells="0" formatColumns="0" formatRows="0" sort="0" autoFilter="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2:AM52"/>
    <mergeCell ref="D52:H52"/>
    <mergeCell ref="J52:AF52"/>
    <mergeCell ref="AN53:AP53"/>
    <mergeCell ref="AG53:AM53"/>
    <mergeCell ref="D53:H53"/>
    <mergeCell ref="J53:AF53"/>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s>
  <hyperlinks>
    <hyperlink ref="K1:S1" location="C2" display="1) Rekapitulace stavby"/>
    <hyperlink ref="W1:AI1" location="C51" display="2) Rekapitulace objektů stavby a soupisů prací"/>
    <hyperlink ref="A52" location="'SO 000 - Vedlejší a ostat...'!C2" display="/"/>
    <hyperlink ref="A53" location="'SO 101 - Oprava pravého j...'!C2" display="/"/>
    <hyperlink ref="A54" location="'SO 102 - Oprava levého jí...'!C2" display="/"/>
    <hyperlink ref="A55" location="'SO 171 - Definitivní dopr...'!C2" display="/"/>
    <hyperlink ref="A56" location="'SO 172 - Přechodné doprav...'!C2" display="/"/>
  </hyperlinks>
  <pageMargins left="0.58333330000000005" right="0.58333330000000005" top="0.58333330000000005" bottom="0.58333330000000005" header="0" footer="0"/>
  <pageSetup paperSize="9" scale="69" fitToHeight="0" orientation="portrait"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86" t="s">
        <v>97</v>
      </c>
      <c r="H1" s="386"/>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45"/>
      <c r="M2" s="345"/>
      <c r="N2" s="345"/>
      <c r="O2" s="345"/>
      <c r="P2" s="345"/>
      <c r="Q2" s="345"/>
      <c r="R2" s="345"/>
      <c r="S2" s="345"/>
      <c r="T2" s="345"/>
      <c r="U2" s="345"/>
      <c r="V2" s="345"/>
      <c r="AT2" s="23" t="s">
        <v>82</v>
      </c>
    </row>
    <row r="3" spans="1:70" ht="6.95" customHeight="1">
      <c r="B3" s="24"/>
      <c r="C3" s="25"/>
      <c r="D3" s="25"/>
      <c r="E3" s="25"/>
      <c r="F3" s="25"/>
      <c r="G3" s="25"/>
      <c r="H3" s="25"/>
      <c r="I3" s="115"/>
      <c r="J3" s="25"/>
      <c r="K3" s="26"/>
      <c r="AT3" s="23" t="s">
        <v>83</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22.5" customHeight="1">
      <c r="B7" s="27"/>
      <c r="C7" s="28"/>
      <c r="D7" s="28"/>
      <c r="E7" s="387" t="str">
        <f>'Rekapitulace stavby'!K6</f>
        <v>Evropská, Praha 6, č. akce 982</v>
      </c>
      <c r="F7" s="388"/>
      <c r="G7" s="388"/>
      <c r="H7" s="388"/>
      <c r="I7" s="116"/>
      <c r="J7" s="28"/>
      <c r="K7" s="30"/>
    </row>
    <row r="8" spans="1:70" s="1" customFormat="1" ht="15">
      <c r="B8" s="40"/>
      <c r="C8" s="41"/>
      <c r="D8" s="36" t="s">
        <v>102</v>
      </c>
      <c r="E8" s="41"/>
      <c r="F8" s="41"/>
      <c r="G8" s="41"/>
      <c r="H8" s="41"/>
      <c r="I8" s="117"/>
      <c r="J8" s="41"/>
      <c r="K8" s="44"/>
    </row>
    <row r="9" spans="1:70" s="1" customFormat="1" ht="36.950000000000003" customHeight="1">
      <c r="B9" s="40"/>
      <c r="C9" s="41"/>
      <c r="D9" s="41"/>
      <c r="E9" s="389" t="s">
        <v>103</v>
      </c>
      <c r="F9" s="390"/>
      <c r="G9" s="390"/>
      <c r="H9" s="390"/>
      <c r="I9" s="117"/>
      <c r="J9" s="41"/>
      <c r="K9" s="44"/>
    </row>
    <row r="10" spans="1:70" s="1" customFormat="1">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17.03.2017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22.5" customHeight="1">
      <c r="B24" s="120"/>
      <c r="C24" s="121"/>
      <c r="D24" s="121"/>
      <c r="E24" s="379" t="s">
        <v>22</v>
      </c>
      <c r="F24" s="379"/>
      <c r="G24" s="379"/>
      <c r="H24" s="37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ROUND(SUM(BE80:BE91), 2)</f>
        <v>0</v>
      </c>
      <c r="G30" s="41"/>
      <c r="H30" s="41"/>
      <c r="I30" s="130">
        <v>0.21</v>
      </c>
      <c r="J30" s="129">
        <f>ROUND(ROUND((SUM(BE80:BE91)), 2)*I30, 2)</f>
        <v>0</v>
      </c>
      <c r="K30" s="44"/>
    </row>
    <row r="31" spans="2:11" s="1" customFormat="1" ht="14.45" customHeight="1">
      <c r="B31" s="40"/>
      <c r="C31" s="41"/>
      <c r="D31" s="41"/>
      <c r="E31" s="48" t="s">
        <v>46</v>
      </c>
      <c r="F31" s="129">
        <f>ROUND(SUM(BF80:BF91), 2)</f>
        <v>0</v>
      </c>
      <c r="G31" s="41"/>
      <c r="H31" s="41"/>
      <c r="I31" s="130">
        <v>0.15</v>
      </c>
      <c r="J31" s="129">
        <f>ROUND(ROUND((SUM(BF80:BF91)), 2)*I31, 2)</f>
        <v>0</v>
      </c>
      <c r="K31" s="44"/>
    </row>
    <row r="32" spans="2:11" s="1" customFormat="1" ht="14.45" hidden="1" customHeight="1">
      <c r="B32" s="40"/>
      <c r="C32" s="41"/>
      <c r="D32" s="41"/>
      <c r="E32" s="48" t="s">
        <v>47</v>
      </c>
      <c r="F32" s="129">
        <f>ROUND(SUM(BG80:BG91), 2)</f>
        <v>0</v>
      </c>
      <c r="G32" s="41"/>
      <c r="H32" s="41"/>
      <c r="I32" s="130">
        <v>0.21</v>
      </c>
      <c r="J32" s="129">
        <v>0</v>
      </c>
      <c r="K32" s="44"/>
    </row>
    <row r="33" spans="2:11" s="1" customFormat="1" ht="14.45" hidden="1" customHeight="1">
      <c r="B33" s="40"/>
      <c r="C33" s="41"/>
      <c r="D33" s="41"/>
      <c r="E33" s="48" t="s">
        <v>48</v>
      </c>
      <c r="F33" s="129">
        <f>ROUND(SUM(BH80:BH91), 2)</f>
        <v>0</v>
      </c>
      <c r="G33" s="41"/>
      <c r="H33" s="41"/>
      <c r="I33" s="130">
        <v>0.15</v>
      </c>
      <c r="J33" s="129">
        <v>0</v>
      </c>
      <c r="K33" s="44"/>
    </row>
    <row r="34" spans="2:11" s="1" customFormat="1" ht="14.45" hidden="1" customHeight="1">
      <c r="B34" s="40"/>
      <c r="C34" s="41"/>
      <c r="D34" s="41"/>
      <c r="E34" s="48" t="s">
        <v>49</v>
      </c>
      <c r="F34" s="129">
        <f>ROUND(SUM(BI80:BI91),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7" t="str">
        <f>E7</f>
        <v>Evropská, Praha 6, č. akce 982</v>
      </c>
      <c r="F45" s="388"/>
      <c r="G45" s="388"/>
      <c r="H45" s="388"/>
      <c r="I45" s="117"/>
      <c r="J45" s="41"/>
      <c r="K45" s="44"/>
    </row>
    <row r="46" spans="2:11" s="1" customFormat="1" ht="14.45" customHeight="1">
      <c r="B46" s="40"/>
      <c r="C46" s="36" t="s">
        <v>102</v>
      </c>
      <c r="D46" s="41"/>
      <c r="E46" s="41"/>
      <c r="F46" s="41"/>
      <c r="G46" s="41"/>
      <c r="H46" s="41"/>
      <c r="I46" s="117"/>
      <c r="J46" s="41"/>
      <c r="K46" s="44"/>
    </row>
    <row r="47" spans="2:11" s="1" customFormat="1" ht="23.25" customHeight="1">
      <c r="B47" s="40"/>
      <c r="C47" s="41"/>
      <c r="D47" s="41"/>
      <c r="E47" s="389" t="str">
        <f>E9</f>
        <v>SO 000 - Vedlejší a ostatní náklady</v>
      </c>
      <c r="F47" s="390"/>
      <c r="G47" s="390"/>
      <c r="H47" s="39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17.03.2017</v>
      </c>
      <c r="K49" s="44"/>
    </row>
    <row r="50" spans="2:47" s="1" customFormat="1" ht="6.95" customHeight="1">
      <c r="B50" s="40"/>
      <c r="C50" s="41"/>
      <c r="D50" s="41"/>
      <c r="E50" s="41"/>
      <c r="F50" s="41"/>
      <c r="G50" s="41"/>
      <c r="H50" s="41"/>
      <c r="I50" s="117"/>
      <c r="J50" s="41"/>
      <c r="K50" s="44"/>
    </row>
    <row r="51" spans="2:47" s="1" customFormat="1" ht="15">
      <c r="B51" s="40"/>
      <c r="C51" s="36" t="s">
        <v>31</v>
      </c>
      <c r="D51" s="41"/>
      <c r="E51" s="41"/>
      <c r="F51" s="34" t="str">
        <f>E15</f>
        <v xml:space="preserve"> </v>
      </c>
      <c r="G51" s="41"/>
      <c r="H51" s="41"/>
      <c r="I51" s="118" t="s">
        <v>36</v>
      </c>
      <c r="J51" s="34" t="str">
        <f>E21</f>
        <v xml:space="preserve"> </v>
      </c>
      <c r="K51" s="44"/>
    </row>
    <row r="52" spans="2:47" s="1" customFormat="1" ht="14.45" customHeight="1">
      <c r="B52" s="40"/>
      <c r="C52" s="36" t="s">
        <v>34</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J80</f>
        <v>0</v>
      </c>
      <c r="K56" s="44"/>
      <c r="AU56" s="23" t="s">
        <v>108</v>
      </c>
    </row>
    <row r="57" spans="2:47" s="7" customFormat="1" ht="24.95" customHeight="1">
      <c r="B57" s="148"/>
      <c r="C57" s="149"/>
      <c r="D57" s="150" t="s">
        <v>109</v>
      </c>
      <c r="E57" s="151"/>
      <c r="F57" s="151"/>
      <c r="G57" s="151"/>
      <c r="H57" s="151"/>
      <c r="I57" s="152"/>
      <c r="J57" s="153">
        <f>J81</f>
        <v>0</v>
      </c>
      <c r="K57" s="154"/>
    </row>
    <row r="58" spans="2:47" s="8" customFormat="1" ht="19.899999999999999" customHeight="1">
      <c r="B58" s="155"/>
      <c r="C58" s="156"/>
      <c r="D58" s="157" t="s">
        <v>110</v>
      </c>
      <c r="E58" s="158"/>
      <c r="F58" s="158"/>
      <c r="G58" s="158"/>
      <c r="H58" s="158"/>
      <c r="I58" s="159"/>
      <c r="J58" s="160">
        <f>J82</f>
        <v>0</v>
      </c>
      <c r="K58" s="161"/>
    </row>
    <row r="59" spans="2:47" s="8" customFormat="1" ht="19.899999999999999" customHeight="1">
      <c r="B59" s="155"/>
      <c r="C59" s="156"/>
      <c r="D59" s="157" t="s">
        <v>111</v>
      </c>
      <c r="E59" s="158"/>
      <c r="F59" s="158"/>
      <c r="G59" s="158"/>
      <c r="H59" s="158"/>
      <c r="I59" s="159"/>
      <c r="J59" s="160">
        <f>J87</f>
        <v>0</v>
      </c>
      <c r="K59" s="161"/>
    </row>
    <row r="60" spans="2:47" s="8" customFormat="1" ht="19.899999999999999" customHeight="1">
      <c r="B60" s="155"/>
      <c r="C60" s="156"/>
      <c r="D60" s="157" t="s">
        <v>112</v>
      </c>
      <c r="E60" s="158"/>
      <c r="F60" s="158"/>
      <c r="G60" s="158"/>
      <c r="H60" s="158"/>
      <c r="I60" s="159"/>
      <c r="J60" s="160">
        <f>J90</f>
        <v>0</v>
      </c>
      <c r="K60" s="161"/>
    </row>
    <row r="61" spans="2:47" s="1" customFormat="1" ht="21.75" customHeight="1">
      <c r="B61" s="40"/>
      <c r="C61" s="41"/>
      <c r="D61" s="41"/>
      <c r="E61" s="41"/>
      <c r="F61" s="41"/>
      <c r="G61" s="41"/>
      <c r="H61" s="41"/>
      <c r="I61" s="117"/>
      <c r="J61" s="41"/>
      <c r="K61" s="44"/>
    </row>
    <row r="62" spans="2:47" s="1" customFormat="1" ht="6.95" customHeight="1">
      <c r="B62" s="55"/>
      <c r="C62" s="56"/>
      <c r="D62" s="56"/>
      <c r="E62" s="56"/>
      <c r="F62" s="56"/>
      <c r="G62" s="56"/>
      <c r="H62" s="56"/>
      <c r="I62" s="138"/>
      <c r="J62" s="56"/>
      <c r="K62" s="57"/>
    </row>
    <row r="66" spans="2:63" s="1" customFormat="1" ht="6.95" customHeight="1">
      <c r="B66" s="58"/>
      <c r="C66" s="59"/>
      <c r="D66" s="59"/>
      <c r="E66" s="59"/>
      <c r="F66" s="59"/>
      <c r="G66" s="59"/>
      <c r="H66" s="59"/>
      <c r="I66" s="141"/>
      <c r="J66" s="59"/>
      <c r="K66" s="59"/>
      <c r="L66" s="60"/>
    </row>
    <row r="67" spans="2:63" s="1" customFormat="1" ht="36.950000000000003" customHeight="1">
      <c r="B67" s="40"/>
      <c r="C67" s="61" t="s">
        <v>113</v>
      </c>
      <c r="D67" s="62"/>
      <c r="E67" s="62"/>
      <c r="F67" s="62"/>
      <c r="G67" s="62"/>
      <c r="H67" s="62"/>
      <c r="I67" s="162"/>
      <c r="J67" s="62"/>
      <c r="K67" s="62"/>
      <c r="L67" s="60"/>
    </row>
    <row r="68" spans="2:63" s="1" customFormat="1" ht="6.95" customHeight="1">
      <c r="B68" s="40"/>
      <c r="C68" s="62"/>
      <c r="D68" s="62"/>
      <c r="E68" s="62"/>
      <c r="F68" s="62"/>
      <c r="G68" s="62"/>
      <c r="H68" s="62"/>
      <c r="I68" s="162"/>
      <c r="J68" s="62"/>
      <c r="K68" s="62"/>
      <c r="L68" s="60"/>
    </row>
    <row r="69" spans="2:63" s="1" customFormat="1" ht="14.45" customHeight="1">
      <c r="B69" s="40"/>
      <c r="C69" s="64" t="s">
        <v>18</v>
      </c>
      <c r="D69" s="62"/>
      <c r="E69" s="62"/>
      <c r="F69" s="62"/>
      <c r="G69" s="62"/>
      <c r="H69" s="62"/>
      <c r="I69" s="162"/>
      <c r="J69" s="62"/>
      <c r="K69" s="62"/>
      <c r="L69" s="60"/>
    </row>
    <row r="70" spans="2:63" s="1" customFormat="1" ht="22.5" customHeight="1">
      <c r="B70" s="40"/>
      <c r="C70" s="62"/>
      <c r="D70" s="62"/>
      <c r="E70" s="383" t="str">
        <f>E7</f>
        <v>Evropská, Praha 6, č. akce 982</v>
      </c>
      <c r="F70" s="384"/>
      <c r="G70" s="384"/>
      <c r="H70" s="384"/>
      <c r="I70" s="162"/>
      <c r="J70" s="62"/>
      <c r="K70" s="62"/>
      <c r="L70" s="60"/>
    </row>
    <row r="71" spans="2:63" s="1" customFormat="1" ht="14.45" customHeight="1">
      <c r="B71" s="40"/>
      <c r="C71" s="64" t="s">
        <v>102</v>
      </c>
      <c r="D71" s="62"/>
      <c r="E71" s="62"/>
      <c r="F71" s="62"/>
      <c r="G71" s="62"/>
      <c r="H71" s="62"/>
      <c r="I71" s="162"/>
      <c r="J71" s="62"/>
      <c r="K71" s="62"/>
      <c r="L71" s="60"/>
    </row>
    <row r="72" spans="2:63" s="1" customFormat="1" ht="23.25" customHeight="1">
      <c r="B72" s="40"/>
      <c r="C72" s="62"/>
      <c r="D72" s="62"/>
      <c r="E72" s="351" t="str">
        <f>E9</f>
        <v>SO 000 - Vedlejší a ostatní náklady</v>
      </c>
      <c r="F72" s="385"/>
      <c r="G72" s="385"/>
      <c r="H72" s="385"/>
      <c r="I72" s="162"/>
      <c r="J72" s="62"/>
      <c r="K72" s="62"/>
      <c r="L72" s="60"/>
    </row>
    <row r="73" spans="2:63" s="1" customFormat="1" ht="6.95" customHeight="1">
      <c r="B73" s="40"/>
      <c r="C73" s="62"/>
      <c r="D73" s="62"/>
      <c r="E73" s="62"/>
      <c r="F73" s="62"/>
      <c r="G73" s="62"/>
      <c r="H73" s="62"/>
      <c r="I73" s="162"/>
      <c r="J73" s="62"/>
      <c r="K73" s="62"/>
      <c r="L73" s="60"/>
    </row>
    <row r="74" spans="2:63" s="1" customFormat="1" ht="18" customHeight="1">
      <c r="B74" s="40"/>
      <c r="C74" s="64" t="s">
        <v>25</v>
      </c>
      <c r="D74" s="62"/>
      <c r="E74" s="62"/>
      <c r="F74" s="163" t="str">
        <f>F12</f>
        <v xml:space="preserve"> </v>
      </c>
      <c r="G74" s="62"/>
      <c r="H74" s="62"/>
      <c r="I74" s="164" t="s">
        <v>27</v>
      </c>
      <c r="J74" s="72" t="str">
        <f>IF(J12="","",J12)</f>
        <v>17.03.2017</v>
      </c>
      <c r="K74" s="62"/>
      <c r="L74" s="60"/>
    </row>
    <row r="75" spans="2:63" s="1" customFormat="1" ht="6.95" customHeight="1">
      <c r="B75" s="40"/>
      <c r="C75" s="62"/>
      <c r="D75" s="62"/>
      <c r="E75" s="62"/>
      <c r="F75" s="62"/>
      <c r="G75" s="62"/>
      <c r="H75" s="62"/>
      <c r="I75" s="162"/>
      <c r="J75" s="62"/>
      <c r="K75" s="62"/>
      <c r="L75" s="60"/>
    </row>
    <row r="76" spans="2:63" s="1" customFormat="1" ht="15">
      <c r="B76" s="40"/>
      <c r="C76" s="64" t="s">
        <v>31</v>
      </c>
      <c r="D76" s="62"/>
      <c r="E76" s="62"/>
      <c r="F76" s="163" t="str">
        <f>E15</f>
        <v xml:space="preserve"> </v>
      </c>
      <c r="G76" s="62"/>
      <c r="H76" s="62"/>
      <c r="I76" s="164" t="s">
        <v>36</v>
      </c>
      <c r="J76" s="163" t="str">
        <f>E21</f>
        <v xml:space="preserve"> </v>
      </c>
      <c r="K76" s="62"/>
      <c r="L76" s="60"/>
    </row>
    <row r="77" spans="2:63" s="1" customFormat="1" ht="14.45" customHeight="1">
      <c r="B77" s="40"/>
      <c r="C77" s="64" t="s">
        <v>34</v>
      </c>
      <c r="D77" s="62"/>
      <c r="E77" s="62"/>
      <c r="F77" s="163" t="str">
        <f>IF(E18="","",E18)</f>
        <v/>
      </c>
      <c r="G77" s="62"/>
      <c r="H77" s="62"/>
      <c r="I77" s="162"/>
      <c r="J77" s="62"/>
      <c r="K77" s="62"/>
      <c r="L77" s="60"/>
    </row>
    <row r="78" spans="2:63" s="1" customFormat="1" ht="10.35" customHeight="1">
      <c r="B78" s="40"/>
      <c r="C78" s="62"/>
      <c r="D78" s="62"/>
      <c r="E78" s="62"/>
      <c r="F78" s="62"/>
      <c r="G78" s="62"/>
      <c r="H78" s="62"/>
      <c r="I78" s="162"/>
      <c r="J78" s="62"/>
      <c r="K78" s="62"/>
      <c r="L78" s="60"/>
    </row>
    <row r="79" spans="2:63" s="9" customFormat="1" ht="29.25" customHeight="1">
      <c r="B79" s="165"/>
      <c r="C79" s="166" t="s">
        <v>114</v>
      </c>
      <c r="D79" s="167" t="s">
        <v>59</v>
      </c>
      <c r="E79" s="167" t="s">
        <v>55</v>
      </c>
      <c r="F79" s="167" t="s">
        <v>115</v>
      </c>
      <c r="G79" s="167" t="s">
        <v>116</v>
      </c>
      <c r="H79" s="167" t="s">
        <v>117</v>
      </c>
      <c r="I79" s="168" t="s">
        <v>118</v>
      </c>
      <c r="J79" s="167" t="s">
        <v>106</v>
      </c>
      <c r="K79" s="169" t="s">
        <v>119</v>
      </c>
      <c r="L79" s="170"/>
      <c r="M79" s="80" t="s">
        <v>120</v>
      </c>
      <c r="N79" s="81" t="s">
        <v>44</v>
      </c>
      <c r="O79" s="81" t="s">
        <v>121</v>
      </c>
      <c r="P79" s="81" t="s">
        <v>122</v>
      </c>
      <c r="Q79" s="81" t="s">
        <v>123</v>
      </c>
      <c r="R79" s="81" t="s">
        <v>124</v>
      </c>
      <c r="S79" s="81" t="s">
        <v>125</v>
      </c>
      <c r="T79" s="82" t="s">
        <v>126</v>
      </c>
    </row>
    <row r="80" spans="2:63" s="1" customFormat="1" ht="29.25" customHeight="1">
      <c r="B80" s="40"/>
      <c r="C80" s="86" t="s">
        <v>107</v>
      </c>
      <c r="D80" s="62"/>
      <c r="E80" s="62"/>
      <c r="F80" s="62"/>
      <c r="G80" s="62"/>
      <c r="H80" s="62"/>
      <c r="I80" s="162"/>
      <c r="J80" s="171">
        <f>BK80</f>
        <v>0</v>
      </c>
      <c r="K80" s="62"/>
      <c r="L80" s="60"/>
      <c r="M80" s="83"/>
      <c r="N80" s="84"/>
      <c r="O80" s="84"/>
      <c r="P80" s="172">
        <f>P81</f>
        <v>0</v>
      </c>
      <c r="Q80" s="84"/>
      <c r="R80" s="172">
        <f>R81</f>
        <v>0</v>
      </c>
      <c r="S80" s="84"/>
      <c r="T80" s="173">
        <f>T81</f>
        <v>0</v>
      </c>
      <c r="AT80" s="23" t="s">
        <v>73</v>
      </c>
      <c r="AU80" s="23" t="s">
        <v>108</v>
      </c>
      <c r="BK80" s="174">
        <f>BK81</f>
        <v>0</v>
      </c>
    </row>
    <row r="81" spans="2:65" s="10" customFormat="1" ht="37.35" customHeight="1">
      <c r="B81" s="175"/>
      <c r="C81" s="176"/>
      <c r="D81" s="177" t="s">
        <v>73</v>
      </c>
      <c r="E81" s="178" t="s">
        <v>127</v>
      </c>
      <c r="F81" s="178" t="s">
        <v>128</v>
      </c>
      <c r="G81" s="176"/>
      <c r="H81" s="176"/>
      <c r="I81" s="179"/>
      <c r="J81" s="180">
        <f>BK81</f>
        <v>0</v>
      </c>
      <c r="K81" s="176"/>
      <c r="L81" s="181"/>
      <c r="M81" s="182"/>
      <c r="N81" s="183"/>
      <c r="O81" s="183"/>
      <c r="P81" s="184">
        <f>P82+P87+P90</f>
        <v>0</v>
      </c>
      <c r="Q81" s="183"/>
      <c r="R81" s="184">
        <f>R82+R87+R90</f>
        <v>0</v>
      </c>
      <c r="S81" s="183"/>
      <c r="T81" s="185">
        <f>T82+T87+T90</f>
        <v>0</v>
      </c>
      <c r="AR81" s="186" t="s">
        <v>129</v>
      </c>
      <c r="AT81" s="187" t="s">
        <v>73</v>
      </c>
      <c r="AU81" s="187" t="s">
        <v>74</v>
      </c>
      <c r="AY81" s="186" t="s">
        <v>130</v>
      </c>
      <c r="BK81" s="188">
        <f>BK82+BK87+BK90</f>
        <v>0</v>
      </c>
    </row>
    <row r="82" spans="2:65" s="10" customFormat="1" ht="19.899999999999999" customHeight="1">
      <c r="B82" s="175"/>
      <c r="C82" s="176"/>
      <c r="D82" s="189" t="s">
        <v>73</v>
      </c>
      <c r="E82" s="190" t="s">
        <v>131</v>
      </c>
      <c r="F82" s="190" t="s">
        <v>132</v>
      </c>
      <c r="G82" s="176"/>
      <c r="H82" s="176"/>
      <c r="I82" s="179"/>
      <c r="J82" s="191">
        <f>BK82</f>
        <v>0</v>
      </c>
      <c r="K82" s="176"/>
      <c r="L82" s="181"/>
      <c r="M82" s="182"/>
      <c r="N82" s="183"/>
      <c r="O82" s="183"/>
      <c r="P82" s="184">
        <f>SUM(P83:P86)</f>
        <v>0</v>
      </c>
      <c r="Q82" s="183"/>
      <c r="R82" s="184">
        <f>SUM(R83:R86)</f>
        <v>0</v>
      </c>
      <c r="S82" s="183"/>
      <c r="T82" s="185">
        <f>SUM(T83:T86)</f>
        <v>0</v>
      </c>
      <c r="AR82" s="186" t="s">
        <v>129</v>
      </c>
      <c r="AT82" s="187" t="s">
        <v>73</v>
      </c>
      <c r="AU82" s="187" t="s">
        <v>24</v>
      </c>
      <c r="AY82" s="186" t="s">
        <v>130</v>
      </c>
      <c r="BK82" s="188">
        <f>SUM(BK83:BK86)</f>
        <v>0</v>
      </c>
    </row>
    <row r="83" spans="2:65" s="1" customFormat="1" ht="22.5" customHeight="1">
      <c r="B83" s="40"/>
      <c r="C83" s="192" t="s">
        <v>24</v>
      </c>
      <c r="D83" s="192" t="s">
        <v>133</v>
      </c>
      <c r="E83" s="193" t="s">
        <v>134</v>
      </c>
      <c r="F83" s="194" t="s">
        <v>135</v>
      </c>
      <c r="G83" s="195" t="s">
        <v>136</v>
      </c>
      <c r="H83" s="196">
        <v>1</v>
      </c>
      <c r="I83" s="197"/>
      <c r="J83" s="198">
        <f>ROUND(I83*H83,2)</f>
        <v>0</v>
      </c>
      <c r="K83" s="194" t="s">
        <v>22</v>
      </c>
      <c r="L83" s="60"/>
      <c r="M83" s="199" t="s">
        <v>22</v>
      </c>
      <c r="N83" s="200" t="s">
        <v>45</v>
      </c>
      <c r="O83" s="41"/>
      <c r="P83" s="201">
        <f>O83*H83</f>
        <v>0</v>
      </c>
      <c r="Q83" s="201">
        <v>0</v>
      </c>
      <c r="R83" s="201">
        <f>Q83*H83</f>
        <v>0</v>
      </c>
      <c r="S83" s="201">
        <v>0</v>
      </c>
      <c r="T83" s="202">
        <f>S83*H83</f>
        <v>0</v>
      </c>
      <c r="AR83" s="23" t="s">
        <v>137</v>
      </c>
      <c r="AT83" s="23" t="s">
        <v>133</v>
      </c>
      <c r="AU83" s="23" t="s">
        <v>83</v>
      </c>
      <c r="AY83" s="23" t="s">
        <v>130</v>
      </c>
      <c r="BE83" s="203">
        <f>IF(N83="základní",J83,0)</f>
        <v>0</v>
      </c>
      <c r="BF83" s="203">
        <f>IF(N83="snížená",J83,0)</f>
        <v>0</v>
      </c>
      <c r="BG83" s="203">
        <f>IF(N83="zákl. přenesená",J83,0)</f>
        <v>0</v>
      </c>
      <c r="BH83" s="203">
        <f>IF(N83="sníž. přenesená",J83,0)</f>
        <v>0</v>
      </c>
      <c r="BI83" s="203">
        <f>IF(N83="nulová",J83,0)</f>
        <v>0</v>
      </c>
      <c r="BJ83" s="23" t="s">
        <v>24</v>
      </c>
      <c r="BK83" s="203">
        <f>ROUND(I83*H83,2)</f>
        <v>0</v>
      </c>
      <c r="BL83" s="23" t="s">
        <v>137</v>
      </c>
      <c r="BM83" s="23" t="s">
        <v>138</v>
      </c>
    </row>
    <row r="84" spans="2:65" s="1" customFormat="1" ht="22.5" customHeight="1">
      <c r="B84" s="40"/>
      <c r="C84" s="192" t="s">
        <v>83</v>
      </c>
      <c r="D84" s="192" t="s">
        <v>133</v>
      </c>
      <c r="E84" s="193" t="s">
        <v>139</v>
      </c>
      <c r="F84" s="194" t="s">
        <v>140</v>
      </c>
      <c r="G84" s="195" t="s">
        <v>136</v>
      </c>
      <c r="H84" s="196">
        <v>1</v>
      </c>
      <c r="I84" s="197"/>
      <c r="J84" s="198">
        <f>ROUND(I84*H84,2)</f>
        <v>0</v>
      </c>
      <c r="K84" s="194" t="s">
        <v>22</v>
      </c>
      <c r="L84" s="60"/>
      <c r="M84" s="199" t="s">
        <v>22</v>
      </c>
      <c r="N84" s="200" t="s">
        <v>45</v>
      </c>
      <c r="O84" s="41"/>
      <c r="P84" s="201">
        <f>O84*H84</f>
        <v>0</v>
      </c>
      <c r="Q84" s="201">
        <v>0</v>
      </c>
      <c r="R84" s="201">
        <f>Q84*H84</f>
        <v>0</v>
      </c>
      <c r="S84" s="201">
        <v>0</v>
      </c>
      <c r="T84" s="202">
        <f>S84*H84</f>
        <v>0</v>
      </c>
      <c r="AR84" s="23" t="s">
        <v>137</v>
      </c>
      <c r="AT84" s="23" t="s">
        <v>133</v>
      </c>
      <c r="AU84" s="23" t="s">
        <v>83</v>
      </c>
      <c r="AY84" s="23" t="s">
        <v>130</v>
      </c>
      <c r="BE84" s="203">
        <f>IF(N84="základní",J84,0)</f>
        <v>0</v>
      </c>
      <c r="BF84" s="203">
        <f>IF(N84="snížená",J84,0)</f>
        <v>0</v>
      </c>
      <c r="BG84" s="203">
        <f>IF(N84="zákl. přenesená",J84,0)</f>
        <v>0</v>
      </c>
      <c r="BH84" s="203">
        <f>IF(N84="sníž. přenesená",J84,0)</f>
        <v>0</v>
      </c>
      <c r="BI84" s="203">
        <f>IF(N84="nulová",J84,0)</f>
        <v>0</v>
      </c>
      <c r="BJ84" s="23" t="s">
        <v>24</v>
      </c>
      <c r="BK84" s="203">
        <f>ROUND(I84*H84,2)</f>
        <v>0</v>
      </c>
      <c r="BL84" s="23" t="s">
        <v>137</v>
      </c>
      <c r="BM84" s="23" t="s">
        <v>141</v>
      </c>
    </row>
    <row r="85" spans="2:65" s="1" customFormat="1" ht="22.5" customHeight="1">
      <c r="B85" s="40"/>
      <c r="C85" s="192" t="s">
        <v>142</v>
      </c>
      <c r="D85" s="192" t="s">
        <v>133</v>
      </c>
      <c r="E85" s="193" t="s">
        <v>143</v>
      </c>
      <c r="F85" s="194" t="s">
        <v>144</v>
      </c>
      <c r="G85" s="195" t="s">
        <v>136</v>
      </c>
      <c r="H85" s="196">
        <v>1</v>
      </c>
      <c r="I85" s="197"/>
      <c r="J85" s="198">
        <f>ROUND(I85*H85,2)</f>
        <v>0</v>
      </c>
      <c r="K85" s="194" t="s">
        <v>22</v>
      </c>
      <c r="L85" s="60"/>
      <c r="M85" s="199" t="s">
        <v>22</v>
      </c>
      <c r="N85" s="200" t="s">
        <v>45</v>
      </c>
      <c r="O85" s="41"/>
      <c r="P85" s="201">
        <f>O85*H85</f>
        <v>0</v>
      </c>
      <c r="Q85" s="201">
        <v>0</v>
      </c>
      <c r="R85" s="201">
        <f>Q85*H85</f>
        <v>0</v>
      </c>
      <c r="S85" s="201">
        <v>0</v>
      </c>
      <c r="T85" s="202">
        <f>S85*H85</f>
        <v>0</v>
      </c>
      <c r="AR85" s="23" t="s">
        <v>137</v>
      </c>
      <c r="AT85" s="23" t="s">
        <v>133</v>
      </c>
      <c r="AU85" s="23" t="s">
        <v>83</v>
      </c>
      <c r="AY85" s="23" t="s">
        <v>130</v>
      </c>
      <c r="BE85" s="203">
        <f>IF(N85="základní",J85,0)</f>
        <v>0</v>
      </c>
      <c r="BF85" s="203">
        <f>IF(N85="snížená",J85,0)</f>
        <v>0</v>
      </c>
      <c r="BG85" s="203">
        <f>IF(N85="zákl. přenesená",J85,0)</f>
        <v>0</v>
      </c>
      <c r="BH85" s="203">
        <f>IF(N85="sníž. přenesená",J85,0)</f>
        <v>0</v>
      </c>
      <c r="BI85" s="203">
        <f>IF(N85="nulová",J85,0)</f>
        <v>0</v>
      </c>
      <c r="BJ85" s="23" t="s">
        <v>24</v>
      </c>
      <c r="BK85" s="203">
        <f>ROUND(I85*H85,2)</f>
        <v>0</v>
      </c>
      <c r="BL85" s="23" t="s">
        <v>137</v>
      </c>
      <c r="BM85" s="23" t="s">
        <v>145</v>
      </c>
    </row>
    <row r="86" spans="2:65" s="1" customFormat="1" ht="22.5" customHeight="1">
      <c r="B86" s="40"/>
      <c r="C86" s="192" t="s">
        <v>146</v>
      </c>
      <c r="D86" s="192" t="s">
        <v>133</v>
      </c>
      <c r="E86" s="193" t="s">
        <v>147</v>
      </c>
      <c r="F86" s="194" t="s">
        <v>148</v>
      </c>
      <c r="G86" s="195" t="s">
        <v>136</v>
      </c>
      <c r="H86" s="196">
        <v>1</v>
      </c>
      <c r="I86" s="197"/>
      <c r="J86" s="198">
        <f>ROUND(I86*H86,2)</f>
        <v>0</v>
      </c>
      <c r="K86" s="194" t="s">
        <v>22</v>
      </c>
      <c r="L86" s="60"/>
      <c r="M86" s="199" t="s">
        <v>22</v>
      </c>
      <c r="N86" s="200" t="s">
        <v>45</v>
      </c>
      <c r="O86" s="41"/>
      <c r="P86" s="201">
        <f>O86*H86</f>
        <v>0</v>
      </c>
      <c r="Q86" s="201">
        <v>0</v>
      </c>
      <c r="R86" s="201">
        <f>Q86*H86</f>
        <v>0</v>
      </c>
      <c r="S86" s="201">
        <v>0</v>
      </c>
      <c r="T86" s="202">
        <f>S86*H86</f>
        <v>0</v>
      </c>
      <c r="AR86" s="23" t="s">
        <v>137</v>
      </c>
      <c r="AT86" s="23" t="s">
        <v>133</v>
      </c>
      <c r="AU86" s="23" t="s">
        <v>83</v>
      </c>
      <c r="AY86" s="23" t="s">
        <v>130</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137</v>
      </c>
      <c r="BM86" s="23" t="s">
        <v>149</v>
      </c>
    </row>
    <row r="87" spans="2:65" s="10" customFormat="1" ht="29.85" customHeight="1">
      <c r="B87" s="175"/>
      <c r="C87" s="176"/>
      <c r="D87" s="189" t="s">
        <v>73</v>
      </c>
      <c r="E87" s="190" t="s">
        <v>150</v>
      </c>
      <c r="F87" s="190" t="s">
        <v>151</v>
      </c>
      <c r="G87" s="176"/>
      <c r="H87" s="176"/>
      <c r="I87" s="179"/>
      <c r="J87" s="191">
        <f>BK87</f>
        <v>0</v>
      </c>
      <c r="K87" s="176"/>
      <c r="L87" s="181"/>
      <c r="M87" s="182"/>
      <c r="N87" s="183"/>
      <c r="O87" s="183"/>
      <c r="P87" s="184">
        <f>SUM(P88:P89)</f>
        <v>0</v>
      </c>
      <c r="Q87" s="183"/>
      <c r="R87" s="184">
        <f>SUM(R88:R89)</f>
        <v>0</v>
      </c>
      <c r="S87" s="183"/>
      <c r="T87" s="185">
        <f>SUM(T88:T89)</f>
        <v>0</v>
      </c>
      <c r="AR87" s="186" t="s">
        <v>129</v>
      </c>
      <c r="AT87" s="187" t="s">
        <v>73</v>
      </c>
      <c r="AU87" s="187" t="s">
        <v>24</v>
      </c>
      <c r="AY87" s="186" t="s">
        <v>130</v>
      </c>
      <c r="BK87" s="188">
        <f>SUM(BK88:BK89)</f>
        <v>0</v>
      </c>
    </row>
    <row r="88" spans="2:65" s="1" customFormat="1" ht="22.5" customHeight="1">
      <c r="B88" s="40"/>
      <c r="C88" s="192" t="s">
        <v>129</v>
      </c>
      <c r="D88" s="192" t="s">
        <v>133</v>
      </c>
      <c r="E88" s="193" t="s">
        <v>152</v>
      </c>
      <c r="F88" s="194" t="s">
        <v>153</v>
      </c>
      <c r="G88" s="195" t="s">
        <v>136</v>
      </c>
      <c r="H88" s="196">
        <v>1</v>
      </c>
      <c r="I88" s="197"/>
      <c r="J88" s="198">
        <f>ROUND(I88*H88,2)</f>
        <v>0</v>
      </c>
      <c r="K88" s="194" t="s">
        <v>154</v>
      </c>
      <c r="L88" s="60"/>
      <c r="M88" s="199" t="s">
        <v>22</v>
      </c>
      <c r="N88" s="200" t="s">
        <v>45</v>
      </c>
      <c r="O88" s="41"/>
      <c r="P88" s="201">
        <f>O88*H88</f>
        <v>0</v>
      </c>
      <c r="Q88" s="201">
        <v>0</v>
      </c>
      <c r="R88" s="201">
        <f>Q88*H88</f>
        <v>0</v>
      </c>
      <c r="S88" s="201">
        <v>0</v>
      </c>
      <c r="T88" s="202">
        <f>S88*H88</f>
        <v>0</v>
      </c>
      <c r="AR88" s="23" t="s">
        <v>137</v>
      </c>
      <c r="AT88" s="23" t="s">
        <v>133</v>
      </c>
      <c r="AU88" s="23" t="s">
        <v>83</v>
      </c>
      <c r="AY88" s="23" t="s">
        <v>130</v>
      </c>
      <c r="BE88" s="203">
        <f>IF(N88="základní",J88,0)</f>
        <v>0</v>
      </c>
      <c r="BF88" s="203">
        <f>IF(N88="snížená",J88,0)</f>
        <v>0</v>
      </c>
      <c r="BG88" s="203">
        <f>IF(N88="zákl. přenesená",J88,0)</f>
        <v>0</v>
      </c>
      <c r="BH88" s="203">
        <f>IF(N88="sníž. přenesená",J88,0)</f>
        <v>0</v>
      </c>
      <c r="BI88" s="203">
        <f>IF(N88="nulová",J88,0)</f>
        <v>0</v>
      </c>
      <c r="BJ88" s="23" t="s">
        <v>24</v>
      </c>
      <c r="BK88" s="203">
        <f>ROUND(I88*H88,2)</f>
        <v>0</v>
      </c>
      <c r="BL88" s="23" t="s">
        <v>137</v>
      </c>
      <c r="BM88" s="23" t="s">
        <v>155</v>
      </c>
    </row>
    <row r="89" spans="2:65" s="1" customFormat="1" ht="22.5" customHeight="1">
      <c r="B89" s="40"/>
      <c r="C89" s="192" t="s">
        <v>156</v>
      </c>
      <c r="D89" s="192" t="s">
        <v>133</v>
      </c>
      <c r="E89" s="193" t="s">
        <v>157</v>
      </c>
      <c r="F89" s="194" t="s">
        <v>158</v>
      </c>
      <c r="G89" s="195" t="s">
        <v>159</v>
      </c>
      <c r="H89" s="196">
        <v>2</v>
      </c>
      <c r="I89" s="197"/>
      <c r="J89" s="198">
        <f>ROUND(I89*H89,2)</f>
        <v>0</v>
      </c>
      <c r="K89" s="194" t="s">
        <v>154</v>
      </c>
      <c r="L89" s="60"/>
      <c r="M89" s="199" t="s">
        <v>22</v>
      </c>
      <c r="N89" s="200" t="s">
        <v>45</v>
      </c>
      <c r="O89" s="41"/>
      <c r="P89" s="201">
        <f>O89*H89</f>
        <v>0</v>
      </c>
      <c r="Q89" s="201">
        <v>0</v>
      </c>
      <c r="R89" s="201">
        <f>Q89*H89</f>
        <v>0</v>
      </c>
      <c r="S89" s="201">
        <v>0</v>
      </c>
      <c r="T89" s="202">
        <f>S89*H89</f>
        <v>0</v>
      </c>
      <c r="AR89" s="23" t="s">
        <v>137</v>
      </c>
      <c r="AT89" s="23" t="s">
        <v>133</v>
      </c>
      <c r="AU89" s="23" t="s">
        <v>83</v>
      </c>
      <c r="AY89" s="23" t="s">
        <v>130</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137</v>
      </c>
      <c r="BM89" s="23" t="s">
        <v>160</v>
      </c>
    </row>
    <row r="90" spans="2:65" s="10" customFormat="1" ht="29.85" customHeight="1">
      <c r="B90" s="175"/>
      <c r="C90" s="176"/>
      <c r="D90" s="189" t="s">
        <v>73</v>
      </c>
      <c r="E90" s="190" t="s">
        <v>161</v>
      </c>
      <c r="F90" s="190" t="s">
        <v>162</v>
      </c>
      <c r="G90" s="176"/>
      <c r="H90" s="176"/>
      <c r="I90" s="179"/>
      <c r="J90" s="191">
        <f>BK90</f>
        <v>0</v>
      </c>
      <c r="K90" s="176"/>
      <c r="L90" s="181"/>
      <c r="M90" s="182"/>
      <c r="N90" s="183"/>
      <c r="O90" s="183"/>
      <c r="P90" s="184">
        <f>P91</f>
        <v>0</v>
      </c>
      <c r="Q90" s="183"/>
      <c r="R90" s="184">
        <f>R91</f>
        <v>0</v>
      </c>
      <c r="S90" s="183"/>
      <c r="T90" s="185">
        <f>T91</f>
        <v>0</v>
      </c>
      <c r="AR90" s="186" t="s">
        <v>129</v>
      </c>
      <c r="AT90" s="187" t="s">
        <v>73</v>
      </c>
      <c r="AU90" s="187" t="s">
        <v>24</v>
      </c>
      <c r="AY90" s="186" t="s">
        <v>130</v>
      </c>
      <c r="BK90" s="188">
        <f>BK91</f>
        <v>0</v>
      </c>
    </row>
    <row r="91" spans="2:65" s="1" customFormat="1" ht="22.5" customHeight="1">
      <c r="B91" s="40"/>
      <c r="C91" s="192" t="s">
        <v>163</v>
      </c>
      <c r="D91" s="192" t="s">
        <v>133</v>
      </c>
      <c r="E91" s="193" t="s">
        <v>164</v>
      </c>
      <c r="F91" s="194" t="s">
        <v>165</v>
      </c>
      <c r="G91" s="195" t="s">
        <v>136</v>
      </c>
      <c r="H91" s="196">
        <v>1</v>
      </c>
      <c r="I91" s="197"/>
      <c r="J91" s="198">
        <f>ROUND(I91*H91,2)</f>
        <v>0</v>
      </c>
      <c r="K91" s="194" t="s">
        <v>154</v>
      </c>
      <c r="L91" s="60"/>
      <c r="M91" s="199" t="s">
        <v>22</v>
      </c>
      <c r="N91" s="204" t="s">
        <v>45</v>
      </c>
      <c r="O91" s="205"/>
      <c r="P91" s="206">
        <f>O91*H91</f>
        <v>0</v>
      </c>
      <c r="Q91" s="206">
        <v>0</v>
      </c>
      <c r="R91" s="206">
        <f>Q91*H91</f>
        <v>0</v>
      </c>
      <c r="S91" s="206">
        <v>0</v>
      </c>
      <c r="T91" s="207">
        <f>S91*H91</f>
        <v>0</v>
      </c>
      <c r="AR91" s="23" t="s">
        <v>137</v>
      </c>
      <c r="AT91" s="23" t="s">
        <v>133</v>
      </c>
      <c r="AU91" s="23" t="s">
        <v>83</v>
      </c>
      <c r="AY91" s="23" t="s">
        <v>130</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137</v>
      </c>
      <c r="BM91" s="23" t="s">
        <v>166</v>
      </c>
    </row>
    <row r="92" spans="2:65" s="1" customFormat="1" ht="6.95" customHeight="1">
      <c r="B92" s="55"/>
      <c r="C92" s="56"/>
      <c r="D92" s="56"/>
      <c r="E92" s="56"/>
      <c r="F92" s="56"/>
      <c r="G92" s="56"/>
      <c r="H92" s="56"/>
      <c r="I92" s="138"/>
      <c r="J92" s="56"/>
      <c r="K92" s="56"/>
      <c r="L92" s="60"/>
    </row>
  </sheetData>
  <sheetProtection algorithmName="SHA-512" hashValue="5LfJ4AVDbUibp9fufbLD+MHFv9wUAgxVszLa9KO4IpALT8wNIkmjD9ctbsVxAi+txB6LfCSJeaGKeEHOebhGkg==" saltValue="+UB4U1+pMdRH6vGrXfKeJg==" spinCount="100000" sheet="1" objects="1" scenarios="1" formatCells="0" formatColumns="0" formatRows="0" sort="0" autoFilter="0"/>
  <autoFilter ref="C79:K91"/>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3"/>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86" t="s">
        <v>97</v>
      </c>
      <c r="H1" s="386"/>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45"/>
      <c r="M2" s="345"/>
      <c r="N2" s="345"/>
      <c r="O2" s="345"/>
      <c r="P2" s="345"/>
      <c r="Q2" s="345"/>
      <c r="R2" s="345"/>
      <c r="S2" s="345"/>
      <c r="T2" s="345"/>
      <c r="U2" s="345"/>
      <c r="V2" s="345"/>
      <c r="AT2" s="23" t="s">
        <v>86</v>
      </c>
    </row>
    <row r="3" spans="1:70" ht="6.95" customHeight="1">
      <c r="B3" s="24"/>
      <c r="C3" s="25"/>
      <c r="D3" s="25"/>
      <c r="E3" s="25"/>
      <c r="F3" s="25"/>
      <c r="G3" s="25"/>
      <c r="H3" s="25"/>
      <c r="I3" s="115"/>
      <c r="J3" s="25"/>
      <c r="K3" s="26"/>
      <c r="AT3" s="23" t="s">
        <v>83</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22.5" customHeight="1">
      <c r="B7" s="27"/>
      <c r="C7" s="28"/>
      <c r="D7" s="28"/>
      <c r="E7" s="387" t="str">
        <f>'Rekapitulace stavby'!K6</f>
        <v>Evropská, Praha 6, č. akce 982</v>
      </c>
      <c r="F7" s="388"/>
      <c r="G7" s="388"/>
      <c r="H7" s="388"/>
      <c r="I7" s="116"/>
      <c r="J7" s="28"/>
      <c r="K7" s="30"/>
    </row>
    <row r="8" spans="1:70" s="1" customFormat="1" ht="15">
      <c r="B8" s="40"/>
      <c r="C8" s="41"/>
      <c r="D8" s="36" t="s">
        <v>102</v>
      </c>
      <c r="E8" s="41"/>
      <c r="F8" s="41"/>
      <c r="G8" s="41"/>
      <c r="H8" s="41"/>
      <c r="I8" s="117"/>
      <c r="J8" s="41"/>
      <c r="K8" s="44"/>
    </row>
    <row r="9" spans="1:70" s="1" customFormat="1" ht="36.950000000000003" customHeight="1">
      <c r="B9" s="40"/>
      <c r="C9" s="41"/>
      <c r="D9" s="41"/>
      <c r="E9" s="389" t="s">
        <v>167</v>
      </c>
      <c r="F9" s="390"/>
      <c r="G9" s="390"/>
      <c r="H9" s="390"/>
      <c r="I9" s="117"/>
      <c r="J9" s="41"/>
      <c r="K9" s="44"/>
    </row>
    <row r="10" spans="1:70" s="1" customFormat="1">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17.03.2017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22.5" customHeight="1">
      <c r="B24" s="120"/>
      <c r="C24" s="121"/>
      <c r="D24" s="121"/>
      <c r="E24" s="379" t="s">
        <v>22</v>
      </c>
      <c r="F24" s="379"/>
      <c r="G24" s="379"/>
      <c r="H24" s="37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ROUND(SUM(BE88:BE202), 2)</f>
        <v>0</v>
      </c>
      <c r="G30" s="41"/>
      <c r="H30" s="41"/>
      <c r="I30" s="130">
        <v>0.21</v>
      </c>
      <c r="J30" s="129">
        <f>ROUND(ROUND((SUM(BE88:BE202)), 2)*I30, 2)</f>
        <v>0</v>
      </c>
      <c r="K30" s="44"/>
    </row>
    <row r="31" spans="2:11" s="1" customFormat="1" ht="14.45" customHeight="1">
      <c r="B31" s="40"/>
      <c r="C31" s="41"/>
      <c r="D31" s="41"/>
      <c r="E31" s="48" t="s">
        <v>46</v>
      </c>
      <c r="F31" s="129">
        <f>ROUND(SUM(BF88:BF202), 2)</f>
        <v>0</v>
      </c>
      <c r="G31" s="41"/>
      <c r="H31" s="41"/>
      <c r="I31" s="130">
        <v>0.15</v>
      </c>
      <c r="J31" s="129">
        <f>ROUND(ROUND((SUM(BF88:BF202)), 2)*I31, 2)</f>
        <v>0</v>
      </c>
      <c r="K31" s="44"/>
    </row>
    <row r="32" spans="2:11" s="1" customFormat="1" ht="14.45" hidden="1" customHeight="1">
      <c r="B32" s="40"/>
      <c r="C32" s="41"/>
      <c r="D32" s="41"/>
      <c r="E32" s="48" t="s">
        <v>47</v>
      </c>
      <c r="F32" s="129">
        <f>ROUND(SUM(BG88:BG202), 2)</f>
        <v>0</v>
      </c>
      <c r="G32" s="41"/>
      <c r="H32" s="41"/>
      <c r="I32" s="130">
        <v>0.21</v>
      </c>
      <c r="J32" s="129">
        <v>0</v>
      </c>
      <c r="K32" s="44"/>
    </row>
    <row r="33" spans="2:11" s="1" customFormat="1" ht="14.45" hidden="1" customHeight="1">
      <c r="B33" s="40"/>
      <c r="C33" s="41"/>
      <c r="D33" s="41"/>
      <c r="E33" s="48" t="s">
        <v>48</v>
      </c>
      <c r="F33" s="129">
        <f>ROUND(SUM(BH88:BH202), 2)</f>
        <v>0</v>
      </c>
      <c r="G33" s="41"/>
      <c r="H33" s="41"/>
      <c r="I33" s="130">
        <v>0.15</v>
      </c>
      <c r="J33" s="129">
        <v>0</v>
      </c>
      <c r="K33" s="44"/>
    </row>
    <row r="34" spans="2:11" s="1" customFormat="1" ht="14.45" hidden="1" customHeight="1">
      <c r="B34" s="40"/>
      <c r="C34" s="41"/>
      <c r="D34" s="41"/>
      <c r="E34" s="48" t="s">
        <v>49</v>
      </c>
      <c r="F34" s="129">
        <f>ROUND(SUM(BI88:BI202),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7" t="str">
        <f>E7</f>
        <v>Evropská, Praha 6, č. akce 982</v>
      </c>
      <c r="F45" s="388"/>
      <c r="G45" s="388"/>
      <c r="H45" s="388"/>
      <c r="I45" s="117"/>
      <c r="J45" s="41"/>
      <c r="K45" s="44"/>
    </row>
    <row r="46" spans="2:11" s="1" customFormat="1" ht="14.45" customHeight="1">
      <c r="B46" s="40"/>
      <c r="C46" s="36" t="s">
        <v>102</v>
      </c>
      <c r="D46" s="41"/>
      <c r="E46" s="41"/>
      <c r="F46" s="41"/>
      <c r="G46" s="41"/>
      <c r="H46" s="41"/>
      <c r="I46" s="117"/>
      <c r="J46" s="41"/>
      <c r="K46" s="44"/>
    </row>
    <row r="47" spans="2:11" s="1" customFormat="1" ht="23.25" customHeight="1">
      <c r="B47" s="40"/>
      <c r="C47" s="41"/>
      <c r="D47" s="41"/>
      <c r="E47" s="389" t="str">
        <f>E9</f>
        <v>SO 101 - Oprava pravého jízdního pásu</v>
      </c>
      <c r="F47" s="390"/>
      <c r="G47" s="390"/>
      <c r="H47" s="39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17.03.2017</v>
      </c>
      <c r="K49" s="44"/>
    </row>
    <row r="50" spans="2:47" s="1" customFormat="1" ht="6.95" customHeight="1">
      <c r="B50" s="40"/>
      <c r="C50" s="41"/>
      <c r="D50" s="41"/>
      <c r="E50" s="41"/>
      <c r="F50" s="41"/>
      <c r="G50" s="41"/>
      <c r="H50" s="41"/>
      <c r="I50" s="117"/>
      <c r="J50" s="41"/>
      <c r="K50" s="44"/>
    </row>
    <row r="51" spans="2:47" s="1" customFormat="1" ht="15">
      <c r="B51" s="40"/>
      <c r="C51" s="36" t="s">
        <v>31</v>
      </c>
      <c r="D51" s="41"/>
      <c r="E51" s="41"/>
      <c r="F51" s="34" t="str">
        <f>E15</f>
        <v xml:space="preserve"> </v>
      </c>
      <c r="G51" s="41"/>
      <c r="H51" s="41"/>
      <c r="I51" s="118" t="s">
        <v>36</v>
      </c>
      <c r="J51" s="34" t="str">
        <f>E21</f>
        <v xml:space="preserve"> </v>
      </c>
      <c r="K51" s="44"/>
    </row>
    <row r="52" spans="2:47" s="1" customFormat="1" ht="14.45" customHeight="1">
      <c r="B52" s="40"/>
      <c r="C52" s="36" t="s">
        <v>34</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J88</f>
        <v>0</v>
      </c>
      <c r="K56" s="44"/>
      <c r="AU56" s="23" t="s">
        <v>108</v>
      </c>
    </row>
    <row r="57" spans="2:47" s="7" customFormat="1" ht="24.95" customHeight="1">
      <c r="B57" s="148"/>
      <c r="C57" s="149"/>
      <c r="D57" s="150" t="s">
        <v>168</v>
      </c>
      <c r="E57" s="151"/>
      <c r="F57" s="151"/>
      <c r="G57" s="151"/>
      <c r="H57" s="151"/>
      <c r="I57" s="152"/>
      <c r="J57" s="153">
        <f>J89</f>
        <v>0</v>
      </c>
      <c r="K57" s="154"/>
    </row>
    <row r="58" spans="2:47" s="8" customFormat="1" ht="19.899999999999999" customHeight="1">
      <c r="B58" s="155"/>
      <c r="C58" s="156"/>
      <c r="D58" s="157" t="s">
        <v>169</v>
      </c>
      <c r="E58" s="158"/>
      <c r="F58" s="158"/>
      <c r="G58" s="158"/>
      <c r="H58" s="158"/>
      <c r="I58" s="159"/>
      <c r="J58" s="160">
        <f>J90</f>
        <v>0</v>
      </c>
      <c r="K58" s="161"/>
    </row>
    <row r="59" spans="2:47" s="8" customFormat="1" ht="19.899999999999999" customHeight="1">
      <c r="B59" s="155"/>
      <c r="C59" s="156"/>
      <c r="D59" s="157" t="s">
        <v>170</v>
      </c>
      <c r="E59" s="158"/>
      <c r="F59" s="158"/>
      <c r="G59" s="158"/>
      <c r="H59" s="158"/>
      <c r="I59" s="159"/>
      <c r="J59" s="160">
        <f>J114</f>
        <v>0</v>
      </c>
      <c r="K59" s="161"/>
    </row>
    <row r="60" spans="2:47" s="8" customFormat="1" ht="19.899999999999999" customHeight="1">
      <c r="B60" s="155"/>
      <c r="C60" s="156"/>
      <c r="D60" s="157" t="s">
        <v>171</v>
      </c>
      <c r="E60" s="158"/>
      <c r="F60" s="158"/>
      <c r="G60" s="158"/>
      <c r="H60" s="158"/>
      <c r="I60" s="159"/>
      <c r="J60" s="160">
        <f>J118</f>
        <v>0</v>
      </c>
      <c r="K60" s="161"/>
    </row>
    <row r="61" spans="2:47" s="8" customFormat="1" ht="19.899999999999999" customHeight="1">
      <c r="B61" s="155"/>
      <c r="C61" s="156"/>
      <c r="D61" s="157" t="s">
        <v>172</v>
      </c>
      <c r="E61" s="158"/>
      <c r="F61" s="158"/>
      <c r="G61" s="158"/>
      <c r="H61" s="158"/>
      <c r="I61" s="159"/>
      <c r="J61" s="160">
        <f>J141</f>
        <v>0</v>
      </c>
      <c r="K61" s="161"/>
    </row>
    <row r="62" spans="2:47" s="8" customFormat="1" ht="19.899999999999999" customHeight="1">
      <c r="B62" s="155"/>
      <c r="C62" s="156"/>
      <c r="D62" s="157" t="s">
        <v>173</v>
      </c>
      <c r="E62" s="158"/>
      <c r="F62" s="158"/>
      <c r="G62" s="158"/>
      <c r="H62" s="158"/>
      <c r="I62" s="159"/>
      <c r="J62" s="160">
        <f>J148</f>
        <v>0</v>
      </c>
      <c r="K62" s="161"/>
    </row>
    <row r="63" spans="2:47" s="8" customFormat="1" ht="19.899999999999999" customHeight="1">
      <c r="B63" s="155"/>
      <c r="C63" s="156"/>
      <c r="D63" s="157" t="s">
        <v>174</v>
      </c>
      <c r="E63" s="158"/>
      <c r="F63" s="158"/>
      <c r="G63" s="158"/>
      <c r="H63" s="158"/>
      <c r="I63" s="159"/>
      <c r="J63" s="160">
        <f>J177</f>
        <v>0</v>
      </c>
      <c r="K63" s="161"/>
    </row>
    <row r="64" spans="2:47" s="8" customFormat="1" ht="19.899999999999999" customHeight="1">
      <c r="B64" s="155"/>
      <c r="C64" s="156"/>
      <c r="D64" s="157" t="s">
        <v>175</v>
      </c>
      <c r="E64" s="158"/>
      <c r="F64" s="158"/>
      <c r="G64" s="158"/>
      <c r="H64" s="158"/>
      <c r="I64" s="159"/>
      <c r="J64" s="160">
        <f>J191</f>
        <v>0</v>
      </c>
      <c r="K64" s="161"/>
    </row>
    <row r="65" spans="2:12" s="7" customFormat="1" ht="24.95" customHeight="1">
      <c r="B65" s="148"/>
      <c r="C65" s="149"/>
      <c r="D65" s="150" t="s">
        <v>176</v>
      </c>
      <c r="E65" s="151"/>
      <c r="F65" s="151"/>
      <c r="G65" s="151"/>
      <c r="H65" s="151"/>
      <c r="I65" s="152"/>
      <c r="J65" s="153">
        <f>J196</f>
        <v>0</v>
      </c>
      <c r="K65" s="154"/>
    </row>
    <row r="66" spans="2:12" s="8" customFormat="1" ht="19.899999999999999" customHeight="1">
      <c r="B66" s="155"/>
      <c r="C66" s="156"/>
      <c r="D66" s="157" t="s">
        <v>177</v>
      </c>
      <c r="E66" s="158"/>
      <c r="F66" s="158"/>
      <c r="G66" s="158"/>
      <c r="H66" s="158"/>
      <c r="I66" s="159"/>
      <c r="J66" s="160">
        <f>J197</f>
        <v>0</v>
      </c>
      <c r="K66" s="161"/>
    </row>
    <row r="67" spans="2:12" s="7" customFormat="1" ht="24.95" customHeight="1">
      <c r="B67" s="148"/>
      <c r="C67" s="149"/>
      <c r="D67" s="150" t="s">
        <v>178</v>
      </c>
      <c r="E67" s="151"/>
      <c r="F67" s="151"/>
      <c r="G67" s="151"/>
      <c r="H67" s="151"/>
      <c r="I67" s="152"/>
      <c r="J67" s="153">
        <f>J199</f>
        <v>0</v>
      </c>
      <c r="K67" s="154"/>
    </row>
    <row r="68" spans="2:12" s="8" customFormat="1" ht="19.899999999999999" customHeight="1">
      <c r="B68" s="155"/>
      <c r="C68" s="156"/>
      <c r="D68" s="157" t="s">
        <v>179</v>
      </c>
      <c r="E68" s="158"/>
      <c r="F68" s="158"/>
      <c r="G68" s="158"/>
      <c r="H68" s="158"/>
      <c r="I68" s="159"/>
      <c r="J68" s="160">
        <f>J200</f>
        <v>0</v>
      </c>
      <c r="K68" s="161"/>
    </row>
    <row r="69" spans="2:12" s="1" customFormat="1" ht="21.75" customHeight="1">
      <c r="B69" s="40"/>
      <c r="C69" s="41"/>
      <c r="D69" s="41"/>
      <c r="E69" s="41"/>
      <c r="F69" s="41"/>
      <c r="G69" s="41"/>
      <c r="H69" s="41"/>
      <c r="I69" s="117"/>
      <c r="J69" s="41"/>
      <c r="K69" s="44"/>
    </row>
    <row r="70" spans="2:12" s="1" customFormat="1" ht="6.95" customHeight="1">
      <c r="B70" s="55"/>
      <c r="C70" s="56"/>
      <c r="D70" s="56"/>
      <c r="E70" s="56"/>
      <c r="F70" s="56"/>
      <c r="G70" s="56"/>
      <c r="H70" s="56"/>
      <c r="I70" s="138"/>
      <c r="J70" s="56"/>
      <c r="K70" s="57"/>
    </row>
    <row r="74" spans="2:12" s="1" customFormat="1" ht="6.95" customHeight="1">
      <c r="B74" s="58"/>
      <c r="C74" s="59"/>
      <c r="D74" s="59"/>
      <c r="E74" s="59"/>
      <c r="F74" s="59"/>
      <c r="G74" s="59"/>
      <c r="H74" s="59"/>
      <c r="I74" s="141"/>
      <c r="J74" s="59"/>
      <c r="K74" s="59"/>
      <c r="L74" s="60"/>
    </row>
    <row r="75" spans="2:12" s="1" customFormat="1" ht="36.950000000000003" customHeight="1">
      <c r="B75" s="40"/>
      <c r="C75" s="61" t="s">
        <v>113</v>
      </c>
      <c r="D75" s="62"/>
      <c r="E75" s="62"/>
      <c r="F75" s="62"/>
      <c r="G75" s="62"/>
      <c r="H75" s="62"/>
      <c r="I75" s="162"/>
      <c r="J75" s="62"/>
      <c r="K75" s="62"/>
      <c r="L75" s="60"/>
    </row>
    <row r="76" spans="2:12" s="1" customFormat="1" ht="6.95" customHeight="1">
      <c r="B76" s="40"/>
      <c r="C76" s="62"/>
      <c r="D76" s="62"/>
      <c r="E76" s="62"/>
      <c r="F76" s="62"/>
      <c r="G76" s="62"/>
      <c r="H76" s="62"/>
      <c r="I76" s="162"/>
      <c r="J76" s="62"/>
      <c r="K76" s="62"/>
      <c r="L76" s="60"/>
    </row>
    <row r="77" spans="2:12" s="1" customFormat="1" ht="14.45" customHeight="1">
      <c r="B77" s="40"/>
      <c r="C77" s="64" t="s">
        <v>18</v>
      </c>
      <c r="D77" s="62"/>
      <c r="E77" s="62"/>
      <c r="F77" s="62"/>
      <c r="G77" s="62"/>
      <c r="H77" s="62"/>
      <c r="I77" s="162"/>
      <c r="J77" s="62"/>
      <c r="K77" s="62"/>
      <c r="L77" s="60"/>
    </row>
    <row r="78" spans="2:12" s="1" customFormat="1" ht="22.5" customHeight="1">
      <c r="B78" s="40"/>
      <c r="C78" s="62"/>
      <c r="D78" s="62"/>
      <c r="E78" s="383" t="str">
        <f>E7</f>
        <v>Evropská, Praha 6, č. akce 982</v>
      </c>
      <c r="F78" s="384"/>
      <c r="G78" s="384"/>
      <c r="H78" s="384"/>
      <c r="I78" s="162"/>
      <c r="J78" s="62"/>
      <c r="K78" s="62"/>
      <c r="L78" s="60"/>
    </row>
    <row r="79" spans="2:12" s="1" customFormat="1" ht="14.45" customHeight="1">
      <c r="B79" s="40"/>
      <c r="C79" s="64" t="s">
        <v>102</v>
      </c>
      <c r="D79" s="62"/>
      <c r="E79" s="62"/>
      <c r="F79" s="62"/>
      <c r="G79" s="62"/>
      <c r="H79" s="62"/>
      <c r="I79" s="162"/>
      <c r="J79" s="62"/>
      <c r="K79" s="62"/>
      <c r="L79" s="60"/>
    </row>
    <row r="80" spans="2:12" s="1" customFormat="1" ht="23.25" customHeight="1">
      <c r="B80" s="40"/>
      <c r="C80" s="62"/>
      <c r="D80" s="62"/>
      <c r="E80" s="351" t="str">
        <f>E9</f>
        <v>SO 101 - Oprava pravého jízdního pásu</v>
      </c>
      <c r="F80" s="385"/>
      <c r="G80" s="385"/>
      <c r="H80" s="385"/>
      <c r="I80" s="162"/>
      <c r="J80" s="62"/>
      <c r="K80" s="62"/>
      <c r="L80" s="60"/>
    </row>
    <row r="81" spans="2:65" s="1" customFormat="1" ht="6.95" customHeight="1">
      <c r="B81" s="40"/>
      <c r="C81" s="62"/>
      <c r="D81" s="62"/>
      <c r="E81" s="62"/>
      <c r="F81" s="62"/>
      <c r="G81" s="62"/>
      <c r="H81" s="62"/>
      <c r="I81" s="162"/>
      <c r="J81" s="62"/>
      <c r="K81" s="62"/>
      <c r="L81" s="60"/>
    </row>
    <row r="82" spans="2:65" s="1" customFormat="1" ht="18" customHeight="1">
      <c r="B82" s="40"/>
      <c r="C82" s="64" t="s">
        <v>25</v>
      </c>
      <c r="D82" s="62"/>
      <c r="E82" s="62"/>
      <c r="F82" s="163" t="str">
        <f>F12</f>
        <v xml:space="preserve"> </v>
      </c>
      <c r="G82" s="62"/>
      <c r="H82" s="62"/>
      <c r="I82" s="164" t="s">
        <v>27</v>
      </c>
      <c r="J82" s="72" t="str">
        <f>IF(J12="","",J12)</f>
        <v>17.03.2017</v>
      </c>
      <c r="K82" s="62"/>
      <c r="L82" s="60"/>
    </row>
    <row r="83" spans="2:65" s="1" customFormat="1" ht="6.95" customHeight="1">
      <c r="B83" s="40"/>
      <c r="C83" s="62"/>
      <c r="D83" s="62"/>
      <c r="E83" s="62"/>
      <c r="F83" s="62"/>
      <c r="G83" s="62"/>
      <c r="H83" s="62"/>
      <c r="I83" s="162"/>
      <c r="J83" s="62"/>
      <c r="K83" s="62"/>
      <c r="L83" s="60"/>
    </row>
    <row r="84" spans="2:65" s="1" customFormat="1" ht="15">
      <c r="B84" s="40"/>
      <c r="C84" s="64" t="s">
        <v>31</v>
      </c>
      <c r="D84" s="62"/>
      <c r="E84" s="62"/>
      <c r="F84" s="163" t="str">
        <f>E15</f>
        <v xml:space="preserve"> </v>
      </c>
      <c r="G84" s="62"/>
      <c r="H84" s="62"/>
      <c r="I84" s="164" t="s">
        <v>36</v>
      </c>
      <c r="J84" s="163" t="str">
        <f>E21</f>
        <v xml:space="preserve"> </v>
      </c>
      <c r="K84" s="62"/>
      <c r="L84" s="60"/>
    </row>
    <row r="85" spans="2:65" s="1" customFormat="1" ht="14.45" customHeight="1">
      <c r="B85" s="40"/>
      <c r="C85" s="64" t="s">
        <v>34</v>
      </c>
      <c r="D85" s="62"/>
      <c r="E85" s="62"/>
      <c r="F85" s="163" t="str">
        <f>IF(E18="","",E18)</f>
        <v/>
      </c>
      <c r="G85" s="62"/>
      <c r="H85" s="62"/>
      <c r="I85" s="162"/>
      <c r="J85" s="62"/>
      <c r="K85" s="62"/>
      <c r="L85" s="60"/>
    </row>
    <row r="86" spans="2:65" s="1" customFormat="1" ht="10.35" customHeight="1">
      <c r="B86" s="40"/>
      <c r="C86" s="62"/>
      <c r="D86" s="62"/>
      <c r="E86" s="62"/>
      <c r="F86" s="62"/>
      <c r="G86" s="62"/>
      <c r="H86" s="62"/>
      <c r="I86" s="162"/>
      <c r="J86" s="62"/>
      <c r="K86" s="62"/>
      <c r="L86" s="60"/>
    </row>
    <row r="87" spans="2:65" s="9" customFormat="1" ht="29.25" customHeight="1">
      <c r="B87" s="165"/>
      <c r="C87" s="166" t="s">
        <v>114</v>
      </c>
      <c r="D87" s="167" t="s">
        <v>59</v>
      </c>
      <c r="E87" s="167" t="s">
        <v>55</v>
      </c>
      <c r="F87" s="167" t="s">
        <v>115</v>
      </c>
      <c r="G87" s="167" t="s">
        <v>116</v>
      </c>
      <c r="H87" s="167" t="s">
        <v>117</v>
      </c>
      <c r="I87" s="168" t="s">
        <v>118</v>
      </c>
      <c r="J87" s="167" t="s">
        <v>106</v>
      </c>
      <c r="K87" s="169" t="s">
        <v>119</v>
      </c>
      <c r="L87" s="170"/>
      <c r="M87" s="80" t="s">
        <v>120</v>
      </c>
      <c r="N87" s="81" t="s">
        <v>44</v>
      </c>
      <c r="O87" s="81" t="s">
        <v>121</v>
      </c>
      <c r="P87" s="81" t="s">
        <v>122</v>
      </c>
      <c r="Q87" s="81" t="s">
        <v>123</v>
      </c>
      <c r="R87" s="81" t="s">
        <v>124</v>
      </c>
      <c r="S87" s="81" t="s">
        <v>125</v>
      </c>
      <c r="T87" s="82" t="s">
        <v>126</v>
      </c>
    </row>
    <row r="88" spans="2:65" s="1" customFormat="1" ht="29.25" customHeight="1">
      <c r="B88" s="40"/>
      <c r="C88" s="86" t="s">
        <v>107</v>
      </c>
      <c r="D88" s="62"/>
      <c r="E88" s="62"/>
      <c r="F88" s="62"/>
      <c r="G88" s="62"/>
      <c r="H88" s="62"/>
      <c r="I88" s="162"/>
      <c r="J88" s="171">
        <f>BK88</f>
        <v>0</v>
      </c>
      <c r="K88" s="62"/>
      <c r="L88" s="60"/>
      <c r="M88" s="83"/>
      <c r="N88" s="84"/>
      <c r="O88" s="84"/>
      <c r="P88" s="172">
        <f>P89+P196+P199</f>
        <v>0</v>
      </c>
      <c r="Q88" s="84"/>
      <c r="R88" s="172">
        <f>R89+R196+R199</f>
        <v>275.00896499999999</v>
      </c>
      <c r="S88" s="84"/>
      <c r="T88" s="173">
        <f>T89+T196+T199</f>
        <v>3573.2049999999999</v>
      </c>
      <c r="AT88" s="23" t="s">
        <v>73</v>
      </c>
      <c r="AU88" s="23" t="s">
        <v>108</v>
      </c>
      <c r="BK88" s="174">
        <f>BK89+BK196+BK199</f>
        <v>0</v>
      </c>
    </row>
    <row r="89" spans="2:65" s="10" customFormat="1" ht="37.35" customHeight="1">
      <c r="B89" s="175"/>
      <c r="C89" s="176"/>
      <c r="D89" s="177" t="s">
        <v>73</v>
      </c>
      <c r="E89" s="178" t="s">
        <v>180</v>
      </c>
      <c r="F89" s="178" t="s">
        <v>181</v>
      </c>
      <c r="G89" s="176"/>
      <c r="H89" s="176"/>
      <c r="I89" s="179"/>
      <c r="J89" s="180">
        <f>BK89</f>
        <v>0</v>
      </c>
      <c r="K89" s="176"/>
      <c r="L89" s="181"/>
      <c r="M89" s="182"/>
      <c r="N89" s="183"/>
      <c r="O89" s="183"/>
      <c r="P89" s="184">
        <f>P90+P114+P118+P141+P148+P177+P191</f>
        <v>0</v>
      </c>
      <c r="Q89" s="183"/>
      <c r="R89" s="184">
        <f>R90+R114+R118+R141+R148+R177+R191</f>
        <v>275.00896499999999</v>
      </c>
      <c r="S89" s="183"/>
      <c r="T89" s="185">
        <f>T90+T114+T118+T141+T148+T177+T191</f>
        <v>3573.2049999999999</v>
      </c>
      <c r="AR89" s="186" t="s">
        <v>24</v>
      </c>
      <c r="AT89" s="187" t="s">
        <v>73</v>
      </c>
      <c r="AU89" s="187" t="s">
        <v>74</v>
      </c>
      <c r="AY89" s="186" t="s">
        <v>130</v>
      </c>
      <c r="BK89" s="188">
        <f>BK90+BK114+BK118+BK141+BK148+BK177+BK191</f>
        <v>0</v>
      </c>
    </row>
    <row r="90" spans="2:65" s="10" customFormat="1" ht="19.899999999999999" customHeight="1">
      <c r="B90" s="175"/>
      <c r="C90" s="176"/>
      <c r="D90" s="189" t="s">
        <v>73</v>
      </c>
      <c r="E90" s="190" t="s">
        <v>24</v>
      </c>
      <c r="F90" s="190" t="s">
        <v>182</v>
      </c>
      <c r="G90" s="176"/>
      <c r="H90" s="176"/>
      <c r="I90" s="179"/>
      <c r="J90" s="191">
        <f>BK90</f>
        <v>0</v>
      </c>
      <c r="K90" s="176"/>
      <c r="L90" s="181"/>
      <c r="M90" s="182"/>
      <c r="N90" s="183"/>
      <c r="O90" s="183"/>
      <c r="P90" s="184">
        <f>SUM(P91:P113)</f>
        <v>0</v>
      </c>
      <c r="Q90" s="183"/>
      <c r="R90" s="184">
        <f>SUM(R91:R113)</f>
        <v>1.9800350000000002</v>
      </c>
      <c r="S90" s="183"/>
      <c r="T90" s="185">
        <f>SUM(T91:T113)</f>
        <v>3571.1889999999999</v>
      </c>
      <c r="AR90" s="186" t="s">
        <v>24</v>
      </c>
      <c r="AT90" s="187" t="s">
        <v>73</v>
      </c>
      <c r="AU90" s="187" t="s">
        <v>24</v>
      </c>
      <c r="AY90" s="186" t="s">
        <v>130</v>
      </c>
      <c r="BK90" s="188">
        <f>SUM(BK91:BK113)</f>
        <v>0</v>
      </c>
    </row>
    <row r="91" spans="2:65" s="1" customFormat="1" ht="44.25" customHeight="1">
      <c r="B91" s="40"/>
      <c r="C91" s="192" t="s">
        <v>83</v>
      </c>
      <c r="D91" s="192" t="s">
        <v>133</v>
      </c>
      <c r="E91" s="193" t="s">
        <v>183</v>
      </c>
      <c r="F91" s="194" t="s">
        <v>184</v>
      </c>
      <c r="G91" s="195" t="s">
        <v>185</v>
      </c>
      <c r="H91" s="196">
        <v>66</v>
      </c>
      <c r="I91" s="197"/>
      <c r="J91" s="198">
        <f>ROUND(I91*H91,2)</f>
        <v>0</v>
      </c>
      <c r="K91" s="194" t="s">
        <v>154</v>
      </c>
      <c r="L91" s="60"/>
      <c r="M91" s="199" t="s">
        <v>22</v>
      </c>
      <c r="N91" s="200" t="s">
        <v>45</v>
      </c>
      <c r="O91" s="41"/>
      <c r="P91" s="201">
        <f>O91*H91</f>
        <v>0</v>
      </c>
      <c r="Q91" s="201">
        <v>0</v>
      </c>
      <c r="R91" s="201">
        <f>Q91*H91</f>
        <v>0</v>
      </c>
      <c r="S91" s="201">
        <v>9.8000000000000004E-2</v>
      </c>
      <c r="T91" s="202">
        <f>S91*H91</f>
        <v>6.468</v>
      </c>
      <c r="AR91" s="23" t="s">
        <v>146</v>
      </c>
      <c r="AT91" s="23" t="s">
        <v>133</v>
      </c>
      <c r="AU91" s="23" t="s">
        <v>83</v>
      </c>
      <c r="AY91" s="23" t="s">
        <v>130</v>
      </c>
      <c r="BE91" s="203">
        <f>IF(N91="základní",J91,0)</f>
        <v>0</v>
      </c>
      <c r="BF91" s="203">
        <f>IF(N91="snížená",J91,0)</f>
        <v>0</v>
      </c>
      <c r="BG91" s="203">
        <f>IF(N91="zákl. přenesená",J91,0)</f>
        <v>0</v>
      </c>
      <c r="BH91" s="203">
        <f>IF(N91="sníž. přenesená",J91,0)</f>
        <v>0</v>
      </c>
      <c r="BI91" s="203">
        <f>IF(N91="nulová",J91,0)</f>
        <v>0</v>
      </c>
      <c r="BJ91" s="23" t="s">
        <v>24</v>
      </c>
      <c r="BK91" s="203">
        <f>ROUND(I91*H91,2)</f>
        <v>0</v>
      </c>
      <c r="BL91" s="23" t="s">
        <v>146</v>
      </c>
      <c r="BM91" s="23" t="s">
        <v>186</v>
      </c>
    </row>
    <row r="92" spans="2:65" s="1" customFormat="1" ht="256.5">
      <c r="B92" s="40"/>
      <c r="C92" s="62"/>
      <c r="D92" s="208" t="s">
        <v>187</v>
      </c>
      <c r="E92" s="62"/>
      <c r="F92" s="209" t="s">
        <v>188</v>
      </c>
      <c r="G92" s="62"/>
      <c r="H92" s="62"/>
      <c r="I92" s="162"/>
      <c r="J92" s="62"/>
      <c r="K92" s="62"/>
      <c r="L92" s="60"/>
      <c r="M92" s="210"/>
      <c r="N92" s="41"/>
      <c r="O92" s="41"/>
      <c r="P92" s="41"/>
      <c r="Q92" s="41"/>
      <c r="R92" s="41"/>
      <c r="S92" s="41"/>
      <c r="T92" s="77"/>
      <c r="AT92" s="23" t="s">
        <v>187</v>
      </c>
      <c r="AU92" s="23" t="s">
        <v>83</v>
      </c>
    </row>
    <row r="93" spans="2:65" s="11" customFormat="1" ht="27">
      <c r="B93" s="211"/>
      <c r="C93" s="212"/>
      <c r="D93" s="213" t="s">
        <v>189</v>
      </c>
      <c r="E93" s="214" t="s">
        <v>22</v>
      </c>
      <c r="F93" s="215" t="s">
        <v>190</v>
      </c>
      <c r="G93" s="212"/>
      <c r="H93" s="216">
        <v>66</v>
      </c>
      <c r="I93" s="217"/>
      <c r="J93" s="212"/>
      <c r="K93" s="212"/>
      <c r="L93" s="218"/>
      <c r="M93" s="219"/>
      <c r="N93" s="220"/>
      <c r="O93" s="220"/>
      <c r="P93" s="220"/>
      <c r="Q93" s="220"/>
      <c r="R93" s="220"/>
      <c r="S93" s="220"/>
      <c r="T93" s="221"/>
      <c r="AT93" s="222" t="s">
        <v>189</v>
      </c>
      <c r="AU93" s="222" t="s">
        <v>83</v>
      </c>
      <c r="AV93" s="11" t="s">
        <v>83</v>
      </c>
      <c r="AW93" s="11" t="s">
        <v>37</v>
      </c>
      <c r="AX93" s="11" t="s">
        <v>24</v>
      </c>
      <c r="AY93" s="222" t="s">
        <v>130</v>
      </c>
    </row>
    <row r="94" spans="2:65" s="1" customFormat="1" ht="31.5" customHeight="1">
      <c r="B94" s="40"/>
      <c r="C94" s="192" t="s">
        <v>146</v>
      </c>
      <c r="D94" s="192" t="s">
        <v>133</v>
      </c>
      <c r="E94" s="193" t="s">
        <v>191</v>
      </c>
      <c r="F94" s="194" t="s">
        <v>192</v>
      </c>
      <c r="G94" s="195" t="s">
        <v>185</v>
      </c>
      <c r="H94" s="196">
        <v>12283.5</v>
      </c>
      <c r="I94" s="197"/>
      <c r="J94" s="198">
        <f>ROUND(I94*H94,2)</f>
        <v>0</v>
      </c>
      <c r="K94" s="194" t="s">
        <v>154</v>
      </c>
      <c r="L94" s="60"/>
      <c r="M94" s="199" t="s">
        <v>22</v>
      </c>
      <c r="N94" s="200" t="s">
        <v>45</v>
      </c>
      <c r="O94" s="41"/>
      <c r="P94" s="201">
        <f>O94*H94</f>
        <v>0</v>
      </c>
      <c r="Q94" s="201">
        <v>1.6000000000000001E-4</v>
      </c>
      <c r="R94" s="201">
        <f>Q94*H94</f>
        <v>1.9653600000000002</v>
      </c>
      <c r="S94" s="201">
        <v>0.25600000000000001</v>
      </c>
      <c r="T94" s="202">
        <f>S94*H94</f>
        <v>3144.576</v>
      </c>
      <c r="AR94" s="23" t="s">
        <v>146</v>
      </c>
      <c r="AT94" s="23" t="s">
        <v>133</v>
      </c>
      <c r="AU94" s="23" t="s">
        <v>83</v>
      </c>
      <c r="AY94" s="23" t="s">
        <v>130</v>
      </c>
      <c r="BE94" s="203">
        <f>IF(N94="základní",J94,0)</f>
        <v>0</v>
      </c>
      <c r="BF94" s="203">
        <f>IF(N94="snížená",J94,0)</f>
        <v>0</v>
      </c>
      <c r="BG94" s="203">
        <f>IF(N94="zákl. přenesená",J94,0)</f>
        <v>0</v>
      </c>
      <c r="BH94" s="203">
        <f>IF(N94="sníž. přenesená",J94,0)</f>
        <v>0</v>
      </c>
      <c r="BI94" s="203">
        <f>IF(N94="nulová",J94,0)</f>
        <v>0</v>
      </c>
      <c r="BJ94" s="23" t="s">
        <v>24</v>
      </c>
      <c r="BK94" s="203">
        <f>ROUND(I94*H94,2)</f>
        <v>0</v>
      </c>
      <c r="BL94" s="23" t="s">
        <v>146</v>
      </c>
      <c r="BM94" s="23" t="s">
        <v>193</v>
      </c>
    </row>
    <row r="95" spans="2:65" s="1" customFormat="1" ht="216">
      <c r="B95" s="40"/>
      <c r="C95" s="62"/>
      <c r="D95" s="208" t="s">
        <v>187</v>
      </c>
      <c r="E95" s="62"/>
      <c r="F95" s="209" t="s">
        <v>194</v>
      </c>
      <c r="G95" s="62"/>
      <c r="H95" s="62"/>
      <c r="I95" s="162"/>
      <c r="J95" s="62"/>
      <c r="K95" s="62"/>
      <c r="L95" s="60"/>
      <c r="M95" s="210"/>
      <c r="N95" s="41"/>
      <c r="O95" s="41"/>
      <c r="P95" s="41"/>
      <c r="Q95" s="41"/>
      <c r="R95" s="41"/>
      <c r="S95" s="41"/>
      <c r="T95" s="77"/>
      <c r="AT95" s="23" t="s">
        <v>187</v>
      </c>
      <c r="AU95" s="23" t="s">
        <v>83</v>
      </c>
    </row>
    <row r="96" spans="2:65" s="11" customFormat="1">
      <c r="B96" s="211"/>
      <c r="C96" s="212"/>
      <c r="D96" s="213" t="s">
        <v>189</v>
      </c>
      <c r="E96" s="214" t="s">
        <v>22</v>
      </c>
      <c r="F96" s="215" t="s">
        <v>195</v>
      </c>
      <c r="G96" s="212"/>
      <c r="H96" s="216">
        <v>12283.5</v>
      </c>
      <c r="I96" s="217"/>
      <c r="J96" s="212"/>
      <c r="K96" s="212"/>
      <c r="L96" s="218"/>
      <c r="M96" s="219"/>
      <c r="N96" s="220"/>
      <c r="O96" s="220"/>
      <c r="P96" s="220"/>
      <c r="Q96" s="220"/>
      <c r="R96" s="220"/>
      <c r="S96" s="220"/>
      <c r="T96" s="221"/>
      <c r="AT96" s="222" t="s">
        <v>189</v>
      </c>
      <c r="AU96" s="222" t="s">
        <v>83</v>
      </c>
      <c r="AV96" s="11" t="s">
        <v>83</v>
      </c>
      <c r="AW96" s="11" t="s">
        <v>37</v>
      </c>
      <c r="AX96" s="11" t="s">
        <v>24</v>
      </c>
      <c r="AY96" s="222" t="s">
        <v>130</v>
      </c>
    </row>
    <row r="97" spans="2:65" s="1" customFormat="1" ht="31.5" customHeight="1">
      <c r="B97" s="40"/>
      <c r="C97" s="192" t="s">
        <v>129</v>
      </c>
      <c r="D97" s="192" t="s">
        <v>133</v>
      </c>
      <c r="E97" s="193" t="s">
        <v>196</v>
      </c>
      <c r="F97" s="194" t="s">
        <v>197</v>
      </c>
      <c r="G97" s="195" t="s">
        <v>198</v>
      </c>
      <c r="H97" s="196">
        <v>1441</v>
      </c>
      <c r="I97" s="197"/>
      <c r="J97" s="198">
        <f>ROUND(I97*H97,2)</f>
        <v>0</v>
      </c>
      <c r="K97" s="194" t="s">
        <v>154</v>
      </c>
      <c r="L97" s="60"/>
      <c r="M97" s="199" t="s">
        <v>22</v>
      </c>
      <c r="N97" s="200" t="s">
        <v>45</v>
      </c>
      <c r="O97" s="41"/>
      <c r="P97" s="201">
        <f>O97*H97</f>
        <v>0</v>
      </c>
      <c r="Q97" s="201">
        <v>0</v>
      </c>
      <c r="R97" s="201">
        <f>Q97*H97</f>
        <v>0</v>
      </c>
      <c r="S97" s="201">
        <v>0.28999999999999998</v>
      </c>
      <c r="T97" s="202">
        <f>S97*H97</f>
        <v>417.89</v>
      </c>
      <c r="AR97" s="23" t="s">
        <v>146</v>
      </c>
      <c r="AT97" s="23" t="s">
        <v>133</v>
      </c>
      <c r="AU97" s="23" t="s">
        <v>83</v>
      </c>
      <c r="AY97" s="23" t="s">
        <v>130</v>
      </c>
      <c r="BE97" s="203">
        <f>IF(N97="základní",J97,0)</f>
        <v>0</v>
      </c>
      <c r="BF97" s="203">
        <f>IF(N97="snížená",J97,0)</f>
        <v>0</v>
      </c>
      <c r="BG97" s="203">
        <f>IF(N97="zákl. přenesená",J97,0)</f>
        <v>0</v>
      </c>
      <c r="BH97" s="203">
        <f>IF(N97="sníž. přenesená",J97,0)</f>
        <v>0</v>
      </c>
      <c r="BI97" s="203">
        <f>IF(N97="nulová",J97,0)</f>
        <v>0</v>
      </c>
      <c r="BJ97" s="23" t="s">
        <v>24</v>
      </c>
      <c r="BK97" s="203">
        <f>ROUND(I97*H97,2)</f>
        <v>0</v>
      </c>
      <c r="BL97" s="23" t="s">
        <v>146</v>
      </c>
      <c r="BM97" s="23" t="s">
        <v>199</v>
      </c>
    </row>
    <row r="98" spans="2:65" s="1" customFormat="1" ht="148.5">
      <c r="B98" s="40"/>
      <c r="C98" s="62"/>
      <c r="D98" s="208" t="s">
        <v>187</v>
      </c>
      <c r="E98" s="62"/>
      <c r="F98" s="209" t="s">
        <v>200</v>
      </c>
      <c r="G98" s="62"/>
      <c r="H98" s="62"/>
      <c r="I98" s="162"/>
      <c r="J98" s="62"/>
      <c r="K98" s="62"/>
      <c r="L98" s="60"/>
      <c r="M98" s="210"/>
      <c r="N98" s="41"/>
      <c r="O98" s="41"/>
      <c r="P98" s="41"/>
      <c r="Q98" s="41"/>
      <c r="R98" s="41"/>
      <c r="S98" s="41"/>
      <c r="T98" s="77"/>
      <c r="AT98" s="23" t="s">
        <v>187</v>
      </c>
      <c r="AU98" s="23" t="s">
        <v>83</v>
      </c>
    </row>
    <row r="99" spans="2:65" s="11" customFormat="1">
      <c r="B99" s="211"/>
      <c r="C99" s="212"/>
      <c r="D99" s="213" t="s">
        <v>189</v>
      </c>
      <c r="E99" s="214" t="s">
        <v>22</v>
      </c>
      <c r="F99" s="215" t="s">
        <v>201</v>
      </c>
      <c r="G99" s="212"/>
      <c r="H99" s="216">
        <v>1441</v>
      </c>
      <c r="I99" s="217"/>
      <c r="J99" s="212"/>
      <c r="K99" s="212"/>
      <c r="L99" s="218"/>
      <c r="M99" s="219"/>
      <c r="N99" s="220"/>
      <c r="O99" s="220"/>
      <c r="P99" s="220"/>
      <c r="Q99" s="220"/>
      <c r="R99" s="220"/>
      <c r="S99" s="220"/>
      <c r="T99" s="221"/>
      <c r="AT99" s="222" t="s">
        <v>189</v>
      </c>
      <c r="AU99" s="222" t="s">
        <v>83</v>
      </c>
      <c r="AV99" s="11" t="s">
        <v>83</v>
      </c>
      <c r="AW99" s="11" t="s">
        <v>37</v>
      </c>
      <c r="AX99" s="11" t="s">
        <v>24</v>
      </c>
      <c r="AY99" s="222" t="s">
        <v>130</v>
      </c>
    </row>
    <row r="100" spans="2:65" s="1" customFormat="1" ht="31.5" customHeight="1">
      <c r="B100" s="40"/>
      <c r="C100" s="192" t="s">
        <v>156</v>
      </c>
      <c r="D100" s="192" t="s">
        <v>133</v>
      </c>
      <c r="E100" s="193" t="s">
        <v>202</v>
      </c>
      <c r="F100" s="194" t="s">
        <v>203</v>
      </c>
      <c r="G100" s="195" t="s">
        <v>198</v>
      </c>
      <c r="H100" s="196">
        <v>11</v>
      </c>
      <c r="I100" s="197"/>
      <c r="J100" s="198">
        <f>ROUND(I100*H100,2)</f>
        <v>0</v>
      </c>
      <c r="K100" s="194" t="s">
        <v>154</v>
      </c>
      <c r="L100" s="60"/>
      <c r="M100" s="199" t="s">
        <v>22</v>
      </c>
      <c r="N100" s="200" t="s">
        <v>45</v>
      </c>
      <c r="O100" s="41"/>
      <c r="P100" s="201">
        <f>O100*H100</f>
        <v>0</v>
      </c>
      <c r="Q100" s="201">
        <v>0</v>
      </c>
      <c r="R100" s="201">
        <f>Q100*H100</f>
        <v>0</v>
      </c>
      <c r="S100" s="201">
        <v>0.20499999999999999</v>
      </c>
      <c r="T100" s="202">
        <f>S100*H100</f>
        <v>2.2549999999999999</v>
      </c>
      <c r="AR100" s="23" t="s">
        <v>146</v>
      </c>
      <c r="AT100" s="23" t="s">
        <v>133</v>
      </c>
      <c r="AU100" s="23" t="s">
        <v>83</v>
      </c>
      <c r="AY100" s="23" t="s">
        <v>130</v>
      </c>
      <c r="BE100" s="203">
        <f>IF(N100="základní",J100,0)</f>
        <v>0</v>
      </c>
      <c r="BF100" s="203">
        <f>IF(N100="snížená",J100,0)</f>
        <v>0</v>
      </c>
      <c r="BG100" s="203">
        <f>IF(N100="zákl. přenesená",J100,0)</f>
        <v>0</v>
      </c>
      <c r="BH100" s="203">
        <f>IF(N100="sníž. přenesená",J100,0)</f>
        <v>0</v>
      </c>
      <c r="BI100" s="203">
        <f>IF(N100="nulová",J100,0)</f>
        <v>0</v>
      </c>
      <c r="BJ100" s="23" t="s">
        <v>24</v>
      </c>
      <c r="BK100" s="203">
        <f>ROUND(I100*H100,2)</f>
        <v>0</v>
      </c>
      <c r="BL100" s="23" t="s">
        <v>146</v>
      </c>
      <c r="BM100" s="23" t="s">
        <v>204</v>
      </c>
    </row>
    <row r="101" spans="2:65" s="1" customFormat="1" ht="148.5">
      <c r="B101" s="40"/>
      <c r="C101" s="62"/>
      <c r="D101" s="208" t="s">
        <v>187</v>
      </c>
      <c r="E101" s="62"/>
      <c r="F101" s="209" t="s">
        <v>200</v>
      </c>
      <c r="G101" s="62"/>
      <c r="H101" s="62"/>
      <c r="I101" s="162"/>
      <c r="J101" s="62"/>
      <c r="K101" s="62"/>
      <c r="L101" s="60"/>
      <c r="M101" s="210"/>
      <c r="N101" s="41"/>
      <c r="O101" s="41"/>
      <c r="P101" s="41"/>
      <c r="Q101" s="41"/>
      <c r="R101" s="41"/>
      <c r="S101" s="41"/>
      <c r="T101" s="77"/>
      <c r="AT101" s="23" t="s">
        <v>187</v>
      </c>
      <c r="AU101" s="23" t="s">
        <v>83</v>
      </c>
    </row>
    <row r="102" spans="2:65" s="11" customFormat="1">
      <c r="B102" s="211"/>
      <c r="C102" s="212"/>
      <c r="D102" s="213" t="s">
        <v>189</v>
      </c>
      <c r="E102" s="214" t="s">
        <v>22</v>
      </c>
      <c r="F102" s="215" t="s">
        <v>205</v>
      </c>
      <c r="G102" s="212"/>
      <c r="H102" s="216">
        <v>11</v>
      </c>
      <c r="I102" s="217"/>
      <c r="J102" s="212"/>
      <c r="K102" s="212"/>
      <c r="L102" s="218"/>
      <c r="M102" s="219"/>
      <c r="N102" s="220"/>
      <c r="O102" s="220"/>
      <c r="P102" s="220"/>
      <c r="Q102" s="220"/>
      <c r="R102" s="220"/>
      <c r="S102" s="220"/>
      <c r="T102" s="221"/>
      <c r="AT102" s="222" t="s">
        <v>189</v>
      </c>
      <c r="AU102" s="222" t="s">
        <v>83</v>
      </c>
      <c r="AV102" s="11" t="s">
        <v>83</v>
      </c>
      <c r="AW102" s="11" t="s">
        <v>37</v>
      </c>
      <c r="AX102" s="11" t="s">
        <v>24</v>
      </c>
      <c r="AY102" s="222" t="s">
        <v>130</v>
      </c>
    </row>
    <row r="103" spans="2:65" s="1" customFormat="1" ht="31.5" customHeight="1">
      <c r="B103" s="40"/>
      <c r="C103" s="192" t="s">
        <v>163</v>
      </c>
      <c r="D103" s="192" t="s">
        <v>133</v>
      </c>
      <c r="E103" s="193" t="s">
        <v>206</v>
      </c>
      <c r="F103" s="194" t="s">
        <v>207</v>
      </c>
      <c r="G103" s="195" t="s">
        <v>208</v>
      </c>
      <c r="H103" s="196">
        <v>88.05</v>
      </c>
      <c r="I103" s="197"/>
      <c r="J103" s="198">
        <f>ROUND(I103*H103,2)</f>
        <v>0</v>
      </c>
      <c r="K103" s="194" t="s">
        <v>154</v>
      </c>
      <c r="L103" s="60"/>
      <c r="M103" s="199" t="s">
        <v>22</v>
      </c>
      <c r="N103" s="200" t="s">
        <v>45</v>
      </c>
      <c r="O103" s="41"/>
      <c r="P103" s="201">
        <f>O103*H103</f>
        <v>0</v>
      </c>
      <c r="Q103" s="201">
        <v>0</v>
      </c>
      <c r="R103" s="201">
        <f>Q103*H103</f>
        <v>0</v>
      </c>
      <c r="S103" s="201">
        <v>0</v>
      </c>
      <c r="T103" s="202">
        <f>S103*H103</f>
        <v>0</v>
      </c>
      <c r="AR103" s="23" t="s">
        <v>146</v>
      </c>
      <c r="AT103" s="23" t="s">
        <v>133</v>
      </c>
      <c r="AU103" s="23" t="s">
        <v>83</v>
      </c>
      <c r="AY103" s="23" t="s">
        <v>130</v>
      </c>
      <c r="BE103" s="203">
        <f>IF(N103="základní",J103,0)</f>
        <v>0</v>
      </c>
      <c r="BF103" s="203">
        <f>IF(N103="snížená",J103,0)</f>
        <v>0</v>
      </c>
      <c r="BG103" s="203">
        <f>IF(N103="zákl. přenesená",J103,0)</f>
        <v>0</v>
      </c>
      <c r="BH103" s="203">
        <f>IF(N103="sníž. přenesená",J103,0)</f>
        <v>0</v>
      </c>
      <c r="BI103" s="203">
        <f>IF(N103="nulová",J103,0)</f>
        <v>0</v>
      </c>
      <c r="BJ103" s="23" t="s">
        <v>24</v>
      </c>
      <c r="BK103" s="203">
        <f>ROUND(I103*H103,2)</f>
        <v>0</v>
      </c>
      <c r="BL103" s="23" t="s">
        <v>146</v>
      </c>
      <c r="BM103" s="23" t="s">
        <v>209</v>
      </c>
    </row>
    <row r="104" spans="2:65" s="1" customFormat="1" ht="229.5">
      <c r="B104" s="40"/>
      <c r="C104" s="62"/>
      <c r="D104" s="208" t="s">
        <v>187</v>
      </c>
      <c r="E104" s="62"/>
      <c r="F104" s="209" t="s">
        <v>210</v>
      </c>
      <c r="G104" s="62"/>
      <c r="H104" s="62"/>
      <c r="I104" s="162"/>
      <c r="J104" s="62"/>
      <c r="K104" s="62"/>
      <c r="L104" s="60"/>
      <c r="M104" s="210"/>
      <c r="N104" s="41"/>
      <c r="O104" s="41"/>
      <c r="P104" s="41"/>
      <c r="Q104" s="41"/>
      <c r="R104" s="41"/>
      <c r="S104" s="41"/>
      <c r="T104" s="77"/>
      <c r="AT104" s="23" t="s">
        <v>187</v>
      </c>
      <c r="AU104" s="23" t="s">
        <v>83</v>
      </c>
    </row>
    <row r="105" spans="2:65" s="11" customFormat="1" ht="27">
      <c r="B105" s="211"/>
      <c r="C105" s="212"/>
      <c r="D105" s="213" t="s">
        <v>189</v>
      </c>
      <c r="E105" s="214" t="s">
        <v>22</v>
      </c>
      <c r="F105" s="215" t="s">
        <v>211</v>
      </c>
      <c r="G105" s="212"/>
      <c r="H105" s="216">
        <v>88.05</v>
      </c>
      <c r="I105" s="217"/>
      <c r="J105" s="212"/>
      <c r="K105" s="212"/>
      <c r="L105" s="218"/>
      <c r="M105" s="219"/>
      <c r="N105" s="220"/>
      <c r="O105" s="220"/>
      <c r="P105" s="220"/>
      <c r="Q105" s="220"/>
      <c r="R105" s="220"/>
      <c r="S105" s="220"/>
      <c r="T105" s="221"/>
      <c r="AT105" s="222" t="s">
        <v>189</v>
      </c>
      <c r="AU105" s="222" t="s">
        <v>83</v>
      </c>
      <c r="AV105" s="11" t="s">
        <v>83</v>
      </c>
      <c r="AW105" s="11" t="s">
        <v>37</v>
      </c>
      <c r="AX105" s="11" t="s">
        <v>24</v>
      </c>
      <c r="AY105" s="222" t="s">
        <v>130</v>
      </c>
    </row>
    <row r="106" spans="2:65" s="1" customFormat="1" ht="31.5" customHeight="1">
      <c r="B106" s="40"/>
      <c r="C106" s="192" t="s">
        <v>212</v>
      </c>
      <c r="D106" s="192" t="s">
        <v>133</v>
      </c>
      <c r="E106" s="193" t="s">
        <v>213</v>
      </c>
      <c r="F106" s="194" t="s">
        <v>214</v>
      </c>
      <c r="G106" s="195" t="s">
        <v>185</v>
      </c>
      <c r="H106" s="196">
        <v>587</v>
      </c>
      <c r="I106" s="197"/>
      <c r="J106" s="198">
        <f>ROUND(I106*H106,2)</f>
        <v>0</v>
      </c>
      <c r="K106" s="194" t="s">
        <v>154</v>
      </c>
      <c r="L106" s="60"/>
      <c r="M106" s="199" t="s">
        <v>22</v>
      </c>
      <c r="N106" s="200" t="s">
        <v>45</v>
      </c>
      <c r="O106" s="41"/>
      <c r="P106" s="201">
        <f>O106*H106</f>
        <v>0</v>
      </c>
      <c r="Q106" s="201">
        <v>0</v>
      </c>
      <c r="R106" s="201">
        <f>Q106*H106</f>
        <v>0</v>
      </c>
      <c r="S106" s="201">
        <v>0</v>
      </c>
      <c r="T106" s="202">
        <f>S106*H106</f>
        <v>0</v>
      </c>
      <c r="AR106" s="23" t="s">
        <v>146</v>
      </c>
      <c r="AT106" s="23" t="s">
        <v>133</v>
      </c>
      <c r="AU106" s="23" t="s">
        <v>83</v>
      </c>
      <c r="AY106" s="23" t="s">
        <v>130</v>
      </c>
      <c r="BE106" s="203">
        <f>IF(N106="základní",J106,0)</f>
        <v>0</v>
      </c>
      <c r="BF106" s="203">
        <f>IF(N106="snížená",J106,0)</f>
        <v>0</v>
      </c>
      <c r="BG106" s="203">
        <f>IF(N106="zákl. přenesená",J106,0)</f>
        <v>0</v>
      </c>
      <c r="BH106" s="203">
        <f>IF(N106="sníž. přenesená",J106,0)</f>
        <v>0</v>
      </c>
      <c r="BI106" s="203">
        <f>IF(N106="nulová",J106,0)</f>
        <v>0</v>
      </c>
      <c r="BJ106" s="23" t="s">
        <v>24</v>
      </c>
      <c r="BK106" s="203">
        <f>ROUND(I106*H106,2)</f>
        <v>0</v>
      </c>
      <c r="BL106" s="23" t="s">
        <v>146</v>
      </c>
      <c r="BM106" s="23" t="s">
        <v>215</v>
      </c>
    </row>
    <row r="107" spans="2:65" s="1" customFormat="1" ht="121.5">
      <c r="B107" s="40"/>
      <c r="C107" s="62"/>
      <c r="D107" s="208" t="s">
        <v>187</v>
      </c>
      <c r="E107" s="62"/>
      <c r="F107" s="209" t="s">
        <v>216</v>
      </c>
      <c r="G107" s="62"/>
      <c r="H107" s="62"/>
      <c r="I107" s="162"/>
      <c r="J107" s="62"/>
      <c r="K107" s="62"/>
      <c r="L107" s="60"/>
      <c r="M107" s="210"/>
      <c r="N107" s="41"/>
      <c r="O107" s="41"/>
      <c r="P107" s="41"/>
      <c r="Q107" s="41"/>
      <c r="R107" s="41"/>
      <c r="S107" s="41"/>
      <c r="T107" s="77"/>
      <c r="AT107" s="23" t="s">
        <v>187</v>
      </c>
      <c r="AU107" s="23" t="s">
        <v>83</v>
      </c>
    </row>
    <row r="108" spans="2:65" s="11" customFormat="1">
      <c r="B108" s="211"/>
      <c r="C108" s="212"/>
      <c r="D108" s="213" t="s">
        <v>189</v>
      </c>
      <c r="E108" s="214" t="s">
        <v>22</v>
      </c>
      <c r="F108" s="215" t="s">
        <v>217</v>
      </c>
      <c r="G108" s="212"/>
      <c r="H108" s="216">
        <v>587</v>
      </c>
      <c r="I108" s="217"/>
      <c r="J108" s="212"/>
      <c r="K108" s="212"/>
      <c r="L108" s="218"/>
      <c r="M108" s="219"/>
      <c r="N108" s="220"/>
      <c r="O108" s="220"/>
      <c r="P108" s="220"/>
      <c r="Q108" s="220"/>
      <c r="R108" s="220"/>
      <c r="S108" s="220"/>
      <c r="T108" s="221"/>
      <c r="AT108" s="222" t="s">
        <v>189</v>
      </c>
      <c r="AU108" s="222" t="s">
        <v>83</v>
      </c>
      <c r="AV108" s="11" t="s">
        <v>83</v>
      </c>
      <c r="AW108" s="11" t="s">
        <v>37</v>
      </c>
      <c r="AX108" s="11" t="s">
        <v>24</v>
      </c>
      <c r="AY108" s="222" t="s">
        <v>130</v>
      </c>
    </row>
    <row r="109" spans="2:65" s="1" customFormat="1" ht="31.5" customHeight="1">
      <c r="B109" s="40"/>
      <c r="C109" s="192" t="s">
        <v>218</v>
      </c>
      <c r="D109" s="192" t="s">
        <v>133</v>
      </c>
      <c r="E109" s="193" t="s">
        <v>219</v>
      </c>
      <c r="F109" s="194" t="s">
        <v>220</v>
      </c>
      <c r="G109" s="195" t="s">
        <v>185</v>
      </c>
      <c r="H109" s="196">
        <v>587</v>
      </c>
      <c r="I109" s="197"/>
      <c r="J109" s="198">
        <f>ROUND(I109*H109,2)</f>
        <v>0</v>
      </c>
      <c r="K109" s="194" t="s">
        <v>154</v>
      </c>
      <c r="L109" s="60"/>
      <c r="M109" s="199" t="s">
        <v>22</v>
      </c>
      <c r="N109" s="200" t="s">
        <v>45</v>
      </c>
      <c r="O109" s="41"/>
      <c r="P109" s="201">
        <f>O109*H109</f>
        <v>0</v>
      </c>
      <c r="Q109" s="201">
        <v>0</v>
      </c>
      <c r="R109" s="201">
        <f>Q109*H109</f>
        <v>0</v>
      </c>
      <c r="S109" s="201">
        <v>0</v>
      </c>
      <c r="T109" s="202">
        <f>S109*H109</f>
        <v>0</v>
      </c>
      <c r="AR109" s="23" t="s">
        <v>146</v>
      </c>
      <c r="AT109" s="23" t="s">
        <v>133</v>
      </c>
      <c r="AU109" s="23" t="s">
        <v>83</v>
      </c>
      <c r="AY109" s="23" t="s">
        <v>130</v>
      </c>
      <c r="BE109" s="203">
        <f>IF(N109="základní",J109,0)</f>
        <v>0</v>
      </c>
      <c r="BF109" s="203">
        <f>IF(N109="snížená",J109,0)</f>
        <v>0</v>
      </c>
      <c r="BG109" s="203">
        <f>IF(N109="zákl. přenesená",J109,0)</f>
        <v>0</v>
      </c>
      <c r="BH109" s="203">
        <f>IF(N109="sníž. přenesená",J109,0)</f>
        <v>0</v>
      </c>
      <c r="BI109" s="203">
        <f>IF(N109="nulová",J109,0)</f>
        <v>0</v>
      </c>
      <c r="BJ109" s="23" t="s">
        <v>24</v>
      </c>
      <c r="BK109" s="203">
        <f>ROUND(I109*H109,2)</f>
        <v>0</v>
      </c>
      <c r="BL109" s="23" t="s">
        <v>146</v>
      </c>
      <c r="BM109" s="23" t="s">
        <v>221</v>
      </c>
    </row>
    <row r="110" spans="2:65" s="1" customFormat="1" ht="121.5">
      <c r="B110" s="40"/>
      <c r="C110" s="62"/>
      <c r="D110" s="208" t="s">
        <v>187</v>
      </c>
      <c r="E110" s="62"/>
      <c r="F110" s="209" t="s">
        <v>222</v>
      </c>
      <c r="G110" s="62"/>
      <c r="H110" s="62"/>
      <c r="I110" s="162"/>
      <c r="J110" s="62"/>
      <c r="K110" s="62"/>
      <c r="L110" s="60"/>
      <c r="M110" s="210"/>
      <c r="N110" s="41"/>
      <c r="O110" s="41"/>
      <c r="P110" s="41"/>
      <c r="Q110" s="41"/>
      <c r="R110" s="41"/>
      <c r="S110" s="41"/>
      <c r="T110" s="77"/>
      <c r="AT110" s="23" t="s">
        <v>187</v>
      </c>
      <c r="AU110" s="23" t="s">
        <v>83</v>
      </c>
    </row>
    <row r="111" spans="2:65" s="11" customFormat="1">
      <c r="B111" s="211"/>
      <c r="C111" s="212"/>
      <c r="D111" s="213" t="s">
        <v>189</v>
      </c>
      <c r="E111" s="214" t="s">
        <v>22</v>
      </c>
      <c r="F111" s="215" t="s">
        <v>223</v>
      </c>
      <c r="G111" s="212"/>
      <c r="H111" s="216">
        <v>587</v>
      </c>
      <c r="I111" s="217"/>
      <c r="J111" s="212"/>
      <c r="K111" s="212"/>
      <c r="L111" s="218"/>
      <c r="M111" s="219"/>
      <c r="N111" s="220"/>
      <c r="O111" s="220"/>
      <c r="P111" s="220"/>
      <c r="Q111" s="220"/>
      <c r="R111" s="220"/>
      <c r="S111" s="220"/>
      <c r="T111" s="221"/>
      <c r="AT111" s="222" t="s">
        <v>189</v>
      </c>
      <c r="AU111" s="222" t="s">
        <v>83</v>
      </c>
      <c r="AV111" s="11" t="s">
        <v>83</v>
      </c>
      <c r="AW111" s="11" t="s">
        <v>37</v>
      </c>
      <c r="AX111" s="11" t="s">
        <v>24</v>
      </c>
      <c r="AY111" s="222" t="s">
        <v>130</v>
      </c>
    </row>
    <row r="112" spans="2:65" s="1" customFormat="1" ht="22.5" customHeight="1">
      <c r="B112" s="40"/>
      <c r="C112" s="223" t="s">
        <v>29</v>
      </c>
      <c r="D112" s="223" t="s">
        <v>224</v>
      </c>
      <c r="E112" s="224" t="s">
        <v>225</v>
      </c>
      <c r="F112" s="225" t="s">
        <v>226</v>
      </c>
      <c r="G112" s="226" t="s">
        <v>227</v>
      </c>
      <c r="H112" s="227">
        <v>14.675000000000001</v>
      </c>
      <c r="I112" s="228"/>
      <c r="J112" s="229">
        <f>ROUND(I112*H112,2)</f>
        <v>0</v>
      </c>
      <c r="K112" s="225" t="s">
        <v>154</v>
      </c>
      <c r="L112" s="230"/>
      <c r="M112" s="231" t="s">
        <v>22</v>
      </c>
      <c r="N112" s="232" t="s">
        <v>45</v>
      </c>
      <c r="O112" s="41"/>
      <c r="P112" s="201">
        <f>O112*H112</f>
        <v>0</v>
      </c>
      <c r="Q112" s="201">
        <v>1E-3</v>
      </c>
      <c r="R112" s="201">
        <f>Q112*H112</f>
        <v>1.4675000000000001E-2</v>
      </c>
      <c r="S112" s="201">
        <v>0</v>
      </c>
      <c r="T112" s="202">
        <f>S112*H112</f>
        <v>0</v>
      </c>
      <c r="AR112" s="23" t="s">
        <v>212</v>
      </c>
      <c r="AT112" s="23" t="s">
        <v>224</v>
      </c>
      <c r="AU112" s="23" t="s">
        <v>83</v>
      </c>
      <c r="AY112" s="23" t="s">
        <v>130</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146</v>
      </c>
      <c r="BM112" s="23" t="s">
        <v>228</v>
      </c>
    </row>
    <row r="113" spans="2:65" s="11" customFormat="1">
      <c r="B113" s="211"/>
      <c r="C113" s="212"/>
      <c r="D113" s="208" t="s">
        <v>189</v>
      </c>
      <c r="E113" s="212"/>
      <c r="F113" s="233" t="s">
        <v>229</v>
      </c>
      <c r="G113" s="212"/>
      <c r="H113" s="234">
        <v>14.675000000000001</v>
      </c>
      <c r="I113" s="217"/>
      <c r="J113" s="212"/>
      <c r="K113" s="212"/>
      <c r="L113" s="218"/>
      <c r="M113" s="219"/>
      <c r="N113" s="220"/>
      <c r="O113" s="220"/>
      <c r="P113" s="220"/>
      <c r="Q113" s="220"/>
      <c r="R113" s="220"/>
      <c r="S113" s="220"/>
      <c r="T113" s="221"/>
      <c r="AT113" s="222" t="s">
        <v>189</v>
      </c>
      <c r="AU113" s="222" t="s">
        <v>83</v>
      </c>
      <c r="AV113" s="11" t="s">
        <v>83</v>
      </c>
      <c r="AW113" s="11" t="s">
        <v>6</v>
      </c>
      <c r="AX113" s="11" t="s">
        <v>24</v>
      </c>
      <c r="AY113" s="222" t="s">
        <v>130</v>
      </c>
    </row>
    <row r="114" spans="2:65" s="10" customFormat="1" ht="29.85" customHeight="1">
      <c r="B114" s="175"/>
      <c r="C114" s="176"/>
      <c r="D114" s="189" t="s">
        <v>73</v>
      </c>
      <c r="E114" s="190" t="s">
        <v>146</v>
      </c>
      <c r="F114" s="190" t="s">
        <v>230</v>
      </c>
      <c r="G114" s="176"/>
      <c r="H114" s="176"/>
      <c r="I114" s="179"/>
      <c r="J114" s="191">
        <f>BK114</f>
        <v>0</v>
      </c>
      <c r="K114" s="176"/>
      <c r="L114" s="181"/>
      <c r="M114" s="182"/>
      <c r="N114" s="183"/>
      <c r="O114" s="183"/>
      <c r="P114" s="184">
        <f>SUM(P115:P117)</f>
        <v>0</v>
      </c>
      <c r="Q114" s="183"/>
      <c r="R114" s="184">
        <f>SUM(R115:R117)</f>
        <v>0</v>
      </c>
      <c r="S114" s="183"/>
      <c r="T114" s="185">
        <f>SUM(T115:T117)</f>
        <v>0</v>
      </c>
      <c r="AR114" s="186" t="s">
        <v>24</v>
      </c>
      <c r="AT114" s="187" t="s">
        <v>73</v>
      </c>
      <c r="AU114" s="187" t="s">
        <v>24</v>
      </c>
      <c r="AY114" s="186" t="s">
        <v>130</v>
      </c>
      <c r="BK114" s="188">
        <f>SUM(BK115:BK117)</f>
        <v>0</v>
      </c>
    </row>
    <row r="115" spans="2:65" s="1" customFormat="1" ht="22.5" customHeight="1">
      <c r="B115" s="40"/>
      <c r="C115" s="192" t="s">
        <v>231</v>
      </c>
      <c r="D115" s="192" t="s">
        <v>133</v>
      </c>
      <c r="E115" s="193" t="s">
        <v>232</v>
      </c>
      <c r="F115" s="194" t="s">
        <v>233</v>
      </c>
      <c r="G115" s="195" t="s">
        <v>208</v>
      </c>
      <c r="H115" s="196">
        <v>0.66</v>
      </c>
      <c r="I115" s="197"/>
      <c r="J115" s="198">
        <f>ROUND(I115*H115,2)</f>
        <v>0</v>
      </c>
      <c r="K115" s="194" t="s">
        <v>154</v>
      </c>
      <c r="L115" s="60"/>
      <c r="M115" s="199" t="s">
        <v>22</v>
      </c>
      <c r="N115" s="200" t="s">
        <v>45</v>
      </c>
      <c r="O115" s="41"/>
      <c r="P115" s="201">
        <f>O115*H115</f>
        <v>0</v>
      </c>
      <c r="Q115" s="201">
        <v>0</v>
      </c>
      <c r="R115" s="201">
        <f>Q115*H115</f>
        <v>0</v>
      </c>
      <c r="S115" s="201">
        <v>0</v>
      </c>
      <c r="T115" s="202">
        <f>S115*H115</f>
        <v>0</v>
      </c>
      <c r="AR115" s="23" t="s">
        <v>146</v>
      </c>
      <c r="AT115" s="23" t="s">
        <v>133</v>
      </c>
      <c r="AU115" s="23" t="s">
        <v>83</v>
      </c>
      <c r="AY115" s="23" t="s">
        <v>130</v>
      </c>
      <c r="BE115" s="203">
        <f>IF(N115="základní",J115,0)</f>
        <v>0</v>
      </c>
      <c r="BF115" s="203">
        <f>IF(N115="snížená",J115,0)</f>
        <v>0</v>
      </c>
      <c r="BG115" s="203">
        <f>IF(N115="zákl. přenesená",J115,0)</f>
        <v>0</v>
      </c>
      <c r="BH115" s="203">
        <f>IF(N115="sníž. přenesená",J115,0)</f>
        <v>0</v>
      </c>
      <c r="BI115" s="203">
        <f>IF(N115="nulová",J115,0)</f>
        <v>0</v>
      </c>
      <c r="BJ115" s="23" t="s">
        <v>24</v>
      </c>
      <c r="BK115" s="203">
        <f>ROUND(I115*H115,2)</f>
        <v>0</v>
      </c>
      <c r="BL115" s="23" t="s">
        <v>146</v>
      </c>
      <c r="BM115" s="23" t="s">
        <v>234</v>
      </c>
    </row>
    <row r="116" spans="2:65" s="1" customFormat="1" ht="162">
      <c r="B116" s="40"/>
      <c r="C116" s="62"/>
      <c r="D116" s="208" t="s">
        <v>187</v>
      </c>
      <c r="E116" s="62"/>
      <c r="F116" s="209" t="s">
        <v>235</v>
      </c>
      <c r="G116" s="62"/>
      <c r="H116" s="62"/>
      <c r="I116" s="162"/>
      <c r="J116" s="62"/>
      <c r="K116" s="62"/>
      <c r="L116" s="60"/>
      <c r="M116" s="210"/>
      <c r="N116" s="41"/>
      <c r="O116" s="41"/>
      <c r="P116" s="41"/>
      <c r="Q116" s="41"/>
      <c r="R116" s="41"/>
      <c r="S116" s="41"/>
      <c r="T116" s="77"/>
      <c r="AT116" s="23" t="s">
        <v>187</v>
      </c>
      <c r="AU116" s="23" t="s">
        <v>83</v>
      </c>
    </row>
    <row r="117" spans="2:65" s="11" customFormat="1" ht="27">
      <c r="B117" s="211"/>
      <c r="C117" s="212"/>
      <c r="D117" s="208" t="s">
        <v>189</v>
      </c>
      <c r="E117" s="235" t="s">
        <v>22</v>
      </c>
      <c r="F117" s="233" t="s">
        <v>236</v>
      </c>
      <c r="G117" s="212"/>
      <c r="H117" s="234">
        <v>0.66</v>
      </c>
      <c r="I117" s="217"/>
      <c r="J117" s="212"/>
      <c r="K117" s="212"/>
      <c r="L117" s="218"/>
      <c r="M117" s="219"/>
      <c r="N117" s="220"/>
      <c r="O117" s="220"/>
      <c r="P117" s="220"/>
      <c r="Q117" s="220"/>
      <c r="R117" s="220"/>
      <c r="S117" s="220"/>
      <c r="T117" s="221"/>
      <c r="AT117" s="222" t="s">
        <v>189</v>
      </c>
      <c r="AU117" s="222" t="s">
        <v>83</v>
      </c>
      <c r="AV117" s="11" t="s">
        <v>83</v>
      </c>
      <c r="AW117" s="11" t="s">
        <v>37</v>
      </c>
      <c r="AX117" s="11" t="s">
        <v>24</v>
      </c>
      <c r="AY117" s="222" t="s">
        <v>130</v>
      </c>
    </row>
    <row r="118" spans="2:65" s="10" customFormat="1" ht="29.85" customHeight="1">
      <c r="B118" s="175"/>
      <c r="C118" s="176"/>
      <c r="D118" s="189" t="s">
        <v>73</v>
      </c>
      <c r="E118" s="190" t="s">
        <v>129</v>
      </c>
      <c r="F118" s="190" t="s">
        <v>237</v>
      </c>
      <c r="G118" s="176"/>
      <c r="H118" s="176"/>
      <c r="I118" s="179"/>
      <c r="J118" s="191">
        <f>BK118</f>
        <v>0</v>
      </c>
      <c r="K118" s="176"/>
      <c r="L118" s="181"/>
      <c r="M118" s="182"/>
      <c r="N118" s="183"/>
      <c r="O118" s="183"/>
      <c r="P118" s="184">
        <f>SUM(P119:P140)</f>
        <v>0</v>
      </c>
      <c r="Q118" s="183"/>
      <c r="R118" s="184">
        <f>SUM(R119:R140)</f>
        <v>0.66989999999999994</v>
      </c>
      <c r="S118" s="183"/>
      <c r="T118" s="185">
        <f>SUM(T119:T140)</f>
        <v>0</v>
      </c>
      <c r="AR118" s="186" t="s">
        <v>24</v>
      </c>
      <c r="AT118" s="187" t="s">
        <v>73</v>
      </c>
      <c r="AU118" s="187" t="s">
        <v>24</v>
      </c>
      <c r="AY118" s="186" t="s">
        <v>130</v>
      </c>
      <c r="BK118" s="188">
        <f>SUM(BK119:BK140)</f>
        <v>0</v>
      </c>
    </row>
    <row r="119" spans="2:65" s="1" customFormat="1" ht="22.5" customHeight="1">
      <c r="B119" s="40"/>
      <c r="C119" s="192" t="s">
        <v>238</v>
      </c>
      <c r="D119" s="192" t="s">
        <v>133</v>
      </c>
      <c r="E119" s="193" t="s">
        <v>239</v>
      </c>
      <c r="F119" s="194" t="s">
        <v>240</v>
      </c>
      <c r="G119" s="195" t="s">
        <v>185</v>
      </c>
      <c r="H119" s="196">
        <v>24567</v>
      </c>
      <c r="I119" s="197"/>
      <c r="J119" s="198">
        <f>ROUND(I119*H119,2)</f>
        <v>0</v>
      </c>
      <c r="K119" s="194" t="s">
        <v>154</v>
      </c>
      <c r="L119" s="60"/>
      <c r="M119" s="199" t="s">
        <v>22</v>
      </c>
      <c r="N119" s="200" t="s">
        <v>45</v>
      </c>
      <c r="O119" s="41"/>
      <c r="P119" s="201">
        <f>O119*H119</f>
        <v>0</v>
      </c>
      <c r="Q119" s="201">
        <v>0</v>
      </c>
      <c r="R119" s="201">
        <f>Q119*H119</f>
        <v>0</v>
      </c>
      <c r="S119" s="201">
        <v>0</v>
      </c>
      <c r="T119" s="202">
        <f>S119*H119</f>
        <v>0</v>
      </c>
      <c r="AR119" s="23" t="s">
        <v>146</v>
      </c>
      <c r="AT119" s="23" t="s">
        <v>133</v>
      </c>
      <c r="AU119" s="23" t="s">
        <v>83</v>
      </c>
      <c r="AY119" s="23" t="s">
        <v>130</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146</v>
      </c>
      <c r="BM119" s="23" t="s">
        <v>241</v>
      </c>
    </row>
    <row r="120" spans="2:65" s="11" customFormat="1">
      <c r="B120" s="211"/>
      <c r="C120" s="212"/>
      <c r="D120" s="213" t="s">
        <v>189</v>
      </c>
      <c r="E120" s="214" t="s">
        <v>22</v>
      </c>
      <c r="F120" s="215" t="s">
        <v>242</v>
      </c>
      <c r="G120" s="212"/>
      <c r="H120" s="216">
        <v>24567</v>
      </c>
      <c r="I120" s="217"/>
      <c r="J120" s="212"/>
      <c r="K120" s="212"/>
      <c r="L120" s="218"/>
      <c r="M120" s="219"/>
      <c r="N120" s="220"/>
      <c r="O120" s="220"/>
      <c r="P120" s="220"/>
      <c r="Q120" s="220"/>
      <c r="R120" s="220"/>
      <c r="S120" s="220"/>
      <c r="T120" s="221"/>
      <c r="AT120" s="222" t="s">
        <v>189</v>
      </c>
      <c r="AU120" s="222" t="s">
        <v>83</v>
      </c>
      <c r="AV120" s="11" t="s">
        <v>83</v>
      </c>
      <c r="AW120" s="11" t="s">
        <v>37</v>
      </c>
      <c r="AX120" s="11" t="s">
        <v>24</v>
      </c>
      <c r="AY120" s="222" t="s">
        <v>130</v>
      </c>
    </row>
    <row r="121" spans="2:65" s="1" customFormat="1" ht="31.5" customHeight="1">
      <c r="B121" s="40"/>
      <c r="C121" s="192" t="s">
        <v>243</v>
      </c>
      <c r="D121" s="192" t="s">
        <v>133</v>
      </c>
      <c r="E121" s="193" t="s">
        <v>244</v>
      </c>
      <c r="F121" s="194" t="s">
        <v>245</v>
      </c>
      <c r="G121" s="195" t="s">
        <v>185</v>
      </c>
      <c r="H121" s="196">
        <v>12283.5</v>
      </c>
      <c r="I121" s="197"/>
      <c r="J121" s="198">
        <f>ROUND(I121*H121,2)</f>
        <v>0</v>
      </c>
      <c r="K121" s="194" t="s">
        <v>154</v>
      </c>
      <c r="L121" s="60"/>
      <c r="M121" s="199" t="s">
        <v>22</v>
      </c>
      <c r="N121" s="200" t="s">
        <v>45</v>
      </c>
      <c r="O121" s="41"/>
      <c r="P121" s="201">
        <f>O121*H121</f>
        <v>0</v>
      </c>
      <c r="Q121" s="201">
        <v>0</v>
      </c>
      <c r="R121" s="201">
        <f>Q121*H121</f>
        <v>0</v>
      </c>
      <c r="S121" s="201">
        <v>0</v>
      </c>
      <c r="T121" s="202">
        <f>S121*H121</f>
        <v>0</v>
      </c>
      <c r="AR121" s="23" t="s">
        <v>146</v>
      </c>
      <c r="AT121" s="23" t="s">
        <v>133</v>
      </c>
      <c r="AU121" s="23" t="s">
        <v>83</v>
      </c>
      <c r="AY121" s="23" t="s">
        <v>130</v>
      </c>
      <c r="BE121" s="203">
        <f>IF(N121="základní",J121,0)</f>
        <v>0</v>
      </c>
      <c r="BF121" s="203">
        <f>IF(N121="snížená",J121,0)</f>
        <v>0</v>
      </c>
      <c r="BG121" s="203">
        <f>IF(N121="zákl. přenesená",J121,0)</f>
        <v>0</v>
      </c>
      <c r="BH121" s="203">
        <f>IF(N121="sníž. přenesená",J121,0)</f>
        <v>0</v>
      </c>
      <c r="BI121" s="203">
        <f>IF(N121="nulová",J121,0)</f>
        <v>0</v>
      </c>
      <c r="BJ121" s="23" t="s">
        <v>24</v>
      </c>
      <c r="BK121" s="203">
        <f>ROUND(I121*H121,2)</f>
        <v>0</v>
      </c>
      <c r="BL121" s="23" t="s">
        <v>146</v>
      </c>
      <c r="BM121" s="23" t="s">
        <v>246</v>
      </c>
    </row>
    <row r="122" spans="2:65" s="11" customFormat="1">
      <c r="B122" s="211"/>
      <c r="C122" s="212"/>
      <c r="D122" s="213" t="s">
        <v>189</v>
      </c>
      <c r="E122" s="214" t="s">
        <v>22</v>
      </c>
      <c r="F122" s="215" t="s">
        <v>247</v>
      </c>
      <c r="G122" s="212"/>
      <c r="H122" s="216">
        <v>12283.5</v>
      </c>
      <c r="I122" s="217"/>
      <c r="J122" s="212"/>
      <c r="K122" s="212"/>
      <c r="L122" s="218"/>
      <c r="M122" s="219"/>
      <c r="N122" s="220"/>
      <c r="O122" s="220"/>
      <c r="P122" s="220"/>
      <c r="Q122" s="220"/>
      <c r="R122" s="220"/>
      <c r="S122" s="220"/>
      <c r="T122" s="221"/>
      <c r="AT122" s="222" t="s">
        <v>189</v>
      </c>
      <c r="AU122" s="222" t="s">
        <v>83</v>
      </c>
      <c r="AV122" s="11" t="s">
        <v>83</v>
      </c>
      <c r="AW122" s="11" t="s">
        <v>37</v>
      </c>
      <c r="AX122" s="11" t="s">
        <v>24</v>
      </c>
      <c r="AY122" s="222" t="s">
        <v>130</v>
      </c>
    </row>
    <row r="123" spans="2:65" s="1" customFormat="1" ht="31.5" customHeight="1">
      <c r="B123" s="40"/>
      <c r="C123" s="192" t="s">
        <v>9</v>
      </c>
      <c r="D123" s="192" t="s">
        <v>133</v>
      </c>
      <c r="E123" s="193" t="s">
        <v>248</v>
      </c>
      <c r="F123" s="194" t="s">
        <v>249</v>
      </c>
      <c r="G123" s="195" t="s">
        <v>185</v>
      </c>
      <c r="H123" s="196">
        <v>12283.5</v>
      </c>
      <c r="I123" s="197"/>
      <c r="J123" s="198">
        <f>ROUND(I123*H123,2)</f>
        <v>0</v>
      </c>
      <c r="K123" s="194" t="s">
        <v>154</v>
      </c>
      <c r="L123" s="60"/>
      <c r="M123" s="199" t="s">
        <v>22</v>
      </c>
      <c r="N123" s="200" t="s">
        <v>45</v>
      </c>
      <c r="O123" s="41"/>
      <c r="P123" s="201">
        <f>O123*H123</f>
        <v>0</v>
      </c>
      <c r="Q123" s="201">
        <v>0</v>
      </c>
      <c r="R123" s="201">
        <f>Q123*H123</f>
        <v>0</v>
      </c>
      <c r="S123" s="201">
        <v>0</v>
      </c>
      <c r="T123" s="202">
        <f>S123*H123</f>
        <v>0</v>
      </c>
      <c r="AR123" s="23" t="s">
        <v>146</v>
      </c>
      <c r="AT123" s="23" t="s">
        <v>133</v>
      </c>
      <c r="AU123" s="23" t="s">
        <v>83</v>
      </c>
      <c r="AY123" s="23" t="s">
        <v>130</v>
      </c>
      <c r="BE123" s="203">
        <f>IF(N123="základní",J123,0)</f>
        <v>0</v>
      </c>
      <c r="BF123" s="203">
        <f>IF(N123="snížená",J123,0)</f>
        <v>0</v>
      </c>
      <c r="BG123" s="203">
        <f>IF(N123="zákl. přenesená",J123,0)</f>
        <v>0</v>
      </c>
      <c r="BH123" s="203">
        <f>IF(N123="sníž. přenesená",J123,0)</f>
        <v>0</v>
      </c>
      <c r="BI123" s="203">
        <f>IF(N123="nulová",J123,0)</f>
        <v>0</v>
      </c>
      <c r="BJ123" s="23" t="s">
        <v>24</v>
      </c>
      <c r="BK123" s="203">
        <f>ROUND(I123*H123,2)</f>
        <v>0</v>
      </c>
      <c r="BL123" s="23" t="s">
        <v>146</v>
      </c>
      <c r="BM123" s="23" t="s">
        <v>250</v>
      </c>
    </row>
    <row r="124" spans="2:65" s="1" customFormat="1" ht="27">
      <c r="B124" s="40"/>
      <c r="C124" s="62"/>
      <c r="D124" s="208" t="s">
        <v>187</v>
      </c>
      <c r="E124" s="62"/>
      <c r="F124" s="209" t="s">
        <v>251</v>
      </c>
      <c r="G124" s="62"/>
      <c r="H124" s="62"/>
      <c r="I124" s="162"/>
      <c r="J124" s="62"/>
      <c r="K124" s="62"/>
      <c r="L124" s="60"/>
      <c r="M124" s="210"/>
      <c r="N124" s="41"/>
      <c r="O124" s="41"/>
      <c r="P124" s="41"/>
      <c r="Q124" s="41"/>
      <c r="R124" s="41"/>
      <c r="S124" s="41"/>
      <c r="T124" s="77"/>
      <c r="AT124" s="23" t="s">
        <v>187</v>
      </c>
      <c r="AU124" s="23" t="s">
        <v>83</v>
      </c>
    </row>
    <row r="125" spans="2:65" s="11" customFormat="1">
      <c r="B125" s="211"/>
      <c r="C125" s="212"/>
      <c r="D125" s="213" t="s">
        <v>189</v>
      </c>
      <c r="E125" s="214" t="s">
        <v>22</v>
      </c>
      <c r="F125" s="215" t="s">
        <v>247</v>
      </c>
      <c r="G125" s="212"/>
      <c r="H125" s="216">
        <v>12283.5</v>
      </c>
      <c r="I125" s="217"/>
      <c r="J125" s="212"/>
      <c r="K125" s="212"/>
      <c r="L125" s="218"/>
      <c r="M125" s="219"/>
      <c r="N125" s="220"/>
      <c r="O125" s="220"/>
      <c r="P125" s="220"/>
      <c r="Q125" s="220"/>
      <c r="R125" s="220"/>
      <c r="S125" s="220"/>
      <c r="T125" s="221"/>
      <c r="AT125" s="222" t="s">
        <v>189</v>
      </c>
      <c r="AU125" s="222" t="s">
        <v>83</v>
      </c>
      <c r="AV125" s="11" t="s">
        <v>83</v>
      </c>
      <c r="AW125" s="11" t="s">
        <v>37</v>
      </c>
      <c r="AX125" s="11" t="s">
        <v>24</v>
      </c>
      <c r="AY125" s="222" t="s">
        <v>130</v>
      </c>
    </row>
    <row r="126" spans="2:65" s="1" customFormat="1" ht="31.5" customHeight="1">
      <c r="B126" s="40"/>
      <c r="C126" s="192" t="s">
        <v>252</v>
      </c>
      <c r="D126" s="192" t="s">
        <v>133</v>
      </c>
      <c r="E126" s="193" t="s">
        <v>253</v>
      </c>
      <c r="F126" s="194" t="s">
        <v>254</v>
      </c>
      <c r="G126" s="195" t="s">
        <v>185</v>
      </c>
      <c r="H126" s="196">
        <v>72.599999999999994</v>
      </c>
      <c r="I126" s="197"/>
      <c r="J126" s="198">
        <f>ROUND(I126*H126,2)</f>
        <v>0</v>
      </c>
      <c r="K126" s="194" t="s">
        <v>154</v>
      </c>
      <c r="L126" s="60"/>
      <c r="M126" s="199" t="s">
        <v>22</v>
      </c>
      <c r="N126" s="200" t="s">
        <v>45</v>
      </c>
      <c r="O126" s="41"/>
      <c r="P126" s="201">
        <f>O126*H126</f>
        <v>0</v>
      </c>
      <c r="Q126" s="201">
        <v>0</v>
      </c>
      <c r="R126" s="201">
        <f>Q126*H126</f>
        <v>0</v>
      </c>
      <c r="S126" s="201">
        <v>0</v>
      </c>
      <c r="T126" s="202">
        <f>S126*H126</f>
        <v>0</v>
      </c>
      <c r="AR126" s="23" t="s">
        <v>146</v>
      </c>
      <c r="AT126" s="23" t="s">
        <v>133</v>
      </c>
      <c r="AU126" s="23" t="s">
        <v>83</v>
      </c>
      <c r="AY126" s="23" t="s">
        <v>130</v>
      </c>
      <c r="BE126" s="203">
        <f>IF(N126="základní",J126,0)</f>
        <v>0</v>
      </c>
      <c r="BF126" s="203">
        <f>IF(N126="snížená",J126,0)</f>
        <v>0</v>
      </c>
      <c r="BG126" s="203">
        <f>IF(N126="zákl. přenesená",J126,0)</f>
        <v>0</v>
      </c>
      <c r="BH126" s="203">
        <f>IF(N126="sníž. přenesená",J126,0)</f>
        <v>0</v>
      </c>
      <c r="BI126" s="203">
        <f>IF(N126="nulová",J126,0)</f>
        <v>0</v>
      </c>
      <c r="BJ126" s="23" t="s">
        <v>24</v>
      </c>
      <c r="BK126" s="203">
        <f>ROUND(I126*H126,2)</f>
        <v>0</v>
      </c>
      <c r="BL126" s="23" t="s">
        <v>146</v>
      </c>
      <c r="BM126" s="23" t="s">
        <v>255</v>
      </c>
    </row>
    <row r="127" spans="2:65" s="1" customFormat="1" ht="94.5">
      <c r="B127" s="40"/>
      <c r="C127" s="62"/>
      <c r="D127" s="208" t="s">
        <v>187</v>
      </c>
      <c r="E127" s="62"/>
      <c r="F127" s="209" t="s">
        <v>256</v>
      </c>
      <c r="G127" s="62"/>
      <c r="H127" s="62"/>
      <c r="I127" s="162"/>
      <c r="J127" s="62"/>
      <c r="K127" s="62"/>
      <c r="L127" s="60"/>
      <c r="M127" s="210"/>
      <c r="N127" s="41"/>
      <c r="O127" s="41"/>
      <c r="P127" s="41"/>
      <c r="Q127" s="41"/>
      <c r="R127" s="41"/>
      <c r="S127" s="41"/>
      <c r="T127" s="77"/>
      <c r="AT127" s="23" t="s">
        <v>187</v>
      </c>
      <c r="AU127" s="23" t="s">
        <v>83</v>
      </c>
    </row>
    <row r="128" spans="2:65" s="11" customFormat="1" ht="27">
      <c r="B128" s="211"/>
      <c r="C128" s="212"/>
      <c r="D128" s="213" t="s">
        <v>189</v>
      </c>
      <c r="E128" s="214" t="s">
        <v>22</v>
      </c>
      <c r="F128" s="215" t="s">
        <v>257</v>
      </c>
      <c r="G128" s="212"/>
      <c r="H128" s="216">
        <v>72.599999999999994</v>
      </c>
      <c r="I128" s="217"/>
      <c r="J128" s="212"/>
      <c r="K128" s="212"/>
      <c r="L128" s="218"/>
      <c r="M128" s="219"/>
      <c r="N128" s="220"/>
      <c r="O128" s="220"/>
      <c r="P128" s="220"/>
      <c r="Q128" s="220"/>
      <c r="R128" s="220"/>
      <c r="S128" s="220"/>
      <c r="T128" s="221"/>
      <c r="AT128" s="222" t="s">
        <v>189</v>
      </c>
      <c r="AU128" s="222" t="s">
        <v>83</v>
      </c>
      <c r="AV128" s="11" t="s">
        <v>83</v>
      </c>
      <c r="AW128" s="11" t="s">
        <v>37</v>
      </c>
      <c r="AX128" s="11" t="s">
        <v>24</v>
      </c>
      <c r="AY128" s="222" t="s">
        <v>130</v>
      </c>
    </row>
    <row r="129" spans="2:65" s="1" customFormat="1" ht="31.5" customHeight="1">
      <c r="B129" s="40"/>
      <c r="C129" s="192" t="s">
        <v>258</v>
      </c>
      <c r="D129" s="192" t="s">
        <v>133</v>
      </c>
      <c r="E129" s="193" t="s">
        <v>259</v>
      </c>
      <c r="F129" s="194" t="s">
        <v>260</v>
      </c>
      <c r="G129" s="195" t="s">
        <v>185</v>
      </c>
      <c r="H129" s="196">
        <v>66</v>
      </c>
      <c r="I129" s="197"/>
      <c r="J129" s="198">
        <f>ROUND(I129*H129,2)</f>
        <v>0</v>
      </c>
      <c r="K129" s="194" t="s">
        <v>154</v>
      </c>
      <c r="L129" s="60"/>
      <c r="M129" s="199" t="s">
        <v>22</v>
      </c>
      <c r="N129" s="200" t="s">
        <v>45</v>
      </c>
      <c r="O129" s="41"/>
      <c r="P129" s="201">
        <f>O129*H129</f>
        <v>0</v>
      </c>
      <c r="Q129" s="201">
        <v>1.0149999999999999E-2</v>
      </c>
      <c r="R129" s="201">
        <f>Q129*H129</f>
        <v>0.66989999999999994</v>
      </c>
      <c r="S129" s="201">
        <v>0</v>
      </c>
      <c r="T129" s="202">
        <f>S129*H129</f>
        <v>0</v>
      </c>
      <c r="AR129" s="23" t="s">
        <v>146</v>
      </c>
      <c r="AT129" s="23" t="s">
        <v>133</v>
      </c>
      <c r="AU129" s="23" t="s">
        <v>83</v>
      </c>
      <c r="AY129" s="23" t="s">
        <v>130</v>
      </c>
      <c r="BE129" s="203">
        <f>IF(N129="základní",J129,0)</f>
        <v>0</v>
      </c>
      <c r="BF129" s="203">
        <f>IF(N129="snížená",J129,0)</f>
        <v>0</v>
      </c>
      <c r="BG129" s="203">
        <f>IF(N129="zákl. přenesená",J129,0)</f>
        <v>0</v>
      </c>
      <c r="BH129" s="203">
        <f>IF(N129="sníž. přenesená",J129,0)</f>
        <v>0</v>
      </c>
      <c r="BI129" s="203">
        <f>IF(N129="nulová",J129,0)</f>
        <v>0</v>
      </c>
      <c r="BJ129" s="23" t="s">
        <v>24</v>
      </c>
      <c r="BK129" s="203">
        <f>ROUND(I129*H129,2)</f>
        <v>0</v>
      </c>
      <c r="BL129" s="23" t="s">
        <v>146</v>
      </c>
      <c r="BM129" s="23" t="s">
        <v>261</v>
      </c>
    </row>
    <row r="130" spans="2:65" s="11" customFormat="1">
      <c r="B130" s="211"/>
      <c r="C130" s="212"/>
      <c r="D130" s="213" t="s">
        <v>189</v>
      </c>
      <c r="E130" s="214" t="s">
        <v>22</v>
      </c>
      <c r="F130" s="215" t="s">
        <v>262</v>
      </c>
      <c r="G130" s="212"/>
      <c r="H130" s="216">
        <v>66</v>
      </c>
      <c r="I130" s="217"/>
      <c r="J130" s="212"/>
      <c r="K130" s="212"/>
      <c r="L130" s="218"/>
      <c r="M130" s="219"/>
      <c r="N130" s="220"/>
      <c r="O130" s="220"/>
      <c r="P130" s="220"/>
      <c r="Q130" s="220"/>
      <c r="R130" s="220"/>
      <c r="S130" s="220"/>
      <c r="T130" s="221"/>
      <c r="AT130" s="222" t="s">
        <v>189</v>
      </c>
      <c r="AU130" s="222" t="s">
        <v>83</v>
      </c>
      <c r="AV130" s="11" t="s">
        <v>83</v>
      </c>
      <c r="AW130" s="11" t="s">
        <v>37</v>
      </c>
      <c r="AX130" s="11" t="s">
        <v>24</v>
      </c>
      <c r="AY130" s="222" t="s">
        <v>130</v>
      </c>
    </row>
    <row r="131" spans="2:65" s="1" customFormat="1" ht="22.5" customHeight="1">
      <c r="B131" s="40"/>
      <c r="C131" s="192" t="s">
        <v>263</v>
      </c>
      <c r="D131" s="192" t="s">
        <v>133</v>
      </c>
      <c r="E131" s="193" t="s">
        <v>264</v>
      </c>
      <c r="F131" s="194" t="s">
        <v>265</v>
      </c>
      <c r="G131" s="195" t="s">
        <v>198</v>
      </c>
      <c r="H131" s="196">
        <v>2150</v>
      </c>
      <c r="I131" s="197"/>
      <c r="J131" s="198">
        <f>ROUND(I131*H131,2)</f>
        <v>0</v>
      </c>
      <c r="K131" s="194" t="s">
        <v>22</v>
      </c>
      <c r="L131" s="60"/>
      <c r="M131" s="199" t="s">
        <v>22</v>
      </c>
      <c r="N131" s="200" t="s">
        <v>45</v>
      </c>
      <c r="O131" s="41"/>
      <c r="P131" s="201">
        <f>O131*H131</f>
        <v>0</v>
      </c>
      <c r="Q131" s="201">
        <v>0</v>
      </c>
      <c r="R131" s="201">
        <f>Q131*H131</f>
        <v>0</v>
      </c>
      <c r="S131" s="201">
        <v>0</v>
      </c>
      <c r="T131" s="202">
        <f>S131*H131</f>
        <v>0</v>
      </c>
      <c r="AR131" s="23" t="s">
        <v>146</v>
      </c>
      <c r="AT131" s="23" t="s">
        <v>133</v>
      </c>
      <c r="AU131" s="23" t="s">
        <v>83</v>
      </c>
      <c r="AY131" s="23" t="s">
        <v>130</v>
      </c>
      <c r="BE131" s="203">
        <f>IF(N131="základní",J131,0)</f>
        <v>0</v>
      </c>
      <c r="BF131" s="203">
        <f>IF(N131="snížená",J131,0)</f>
        <v>0</v>
      </c>
      <c r="BG131" s="203">
        <f>IF(N131="zákl. přenesená",J131,0)</f>
        <v>0</v>
      </c>
      <c r="BH131" s="203">
        <f>IF(N131="sníž. přenesená",J131,0)</f>
        <v>0</v>
      </c>
      <c r="BI131" s="203">
        <f>IF(N131="nulová",J131,0)</f>
        <v>0</v>
      </c>
      <c r="BJ131" s="23" t="s">
        <v>24</v>
      </c>
      <c r="BK131" s="203">
        <f>ROUND(I131*H131,2)</f>
        <v>0</v>
      </c>
      <c r="BL131" s="23" t="s">
        <v>146</v>
      </c>
      <c r="BM131" s="23" t="s">
        <v>266</v>
      </c>
    </row>
    <row r="132" spans="2:65" s="11" customFormat="1">
      <c r="B132" s="211"/>
      <c r="C132" s="212"/>
      <c r="D132" s="208" t="s">
        <v>189</v>
      </c>
      <c r="E132" s="235" t="s">
        <v>22</v>
      </c>
      <c r="F132" s="233" t="s">
        <v>267</v>
      </c>
      <c r="G132" s="212"/>
      <c r="H132" s="234">
        <v>2150</v>
      </c>
      <c r="I132" s="217"/>
      <c r="J132" s="212"/>
      <c r="K132" s="212"/>
      <c r="L132" s="218"/>
      <c r="M132" s="219"/>
      <c r="N132" s="220"/>
      <c r="O132" s="220"/>
      <c r="P132" s="220"/>
      <c r="Q132" s="220"/>
      <c r="R132" s="220"/>
      <c r="S132" s="220"/>
      <c r="T132" s="221"/>
      <c r="AT132" s="222" t="s">
        <v>189</v>
      </c>
      <c r="AU132" s="222" t="s">
        <v>83</v>
      </c>
      <c r="AV132" s="11" t="s">
        <v>83</v>
      </c>
      <c r="AW132" s="11" t="s">
        <v>37</v>
      </c>
      <c r="AX132" s="11" t="s">
        <v>24</v>
      </c>
      <c r="AY132" s="222" t="s">
        <v>130</v>
      </c>
    </row>
    <row r="133" spans="2:65" s="12" customFormat="1">
      <c r="B133" s="236"/>
      <c r="C133" s="237"/>
      <c r="D133" s="208" t="s">
        <v>189</v>
      </c>
      <c r="E133" s="238" t="s">
        <v>22</v>
      </c>
      <c r="F133" s="239" t="s">
        <v>268</v>
      </c>
      <c r="G133" s="237"/>
      <c r="H133" s="240" t="s">
        <v>22</v>
      </c>
      <c r="I133" s="241"/>
      <c r="J133" s="237"/>
      <c r="K133" s="237"/>
      <c r="L133" s="242"/>
      <c r="M133" s="243"/>
      <c r="N133" s="244"/>
      <c r="O133" s="244"/>
      <c r="P133" s="244"/>
      <c r="Q133" s="244"/>
      <c r="R133" s="244"/>
      <c r="S133" s="244"/>
      <c r="T133" s="245"/>
      <c r="AT133" s="246" t="s">
        <v>189</v>
      </c>
      <c r="AU133" s="246" t="s">
        <v>83</v>
      </c>
      <c r="AV133" s="12" t="s">
        <v>24</v>
      </c>
      <c r="AW133" s="12" t="s">
        <v>37</v>
      </c>
      <c r="AX133" s="12" t="s">
        <v>74</v>
      </c>
      <c r="AY133" s="246" t="s">
        <v>130</v>
      </c>
    </row>
    <row r="134" spans="2:65" s="12" customFormat="1">
      <c r="B134" s="236"/>
      <c r="C134" s="237"/>
      <c r="D134" s="208" t="s">
        <v>189</v>
      </c>
      <c r="E134" s="238" t="s">
        <v>22</v>
      </c>
      <c r="F134" s="239" t="s">
        <v>269</v>
      </c>
      <c r="G134" s="237"/>
      <c r="H134" s="240" t="s">
        <v>22</v>
      </c>
      <c r="I134" s="241"/>
      <c r="J134" s="237"/>
      <c r="K134" s="237"/>
      <c r="L134" s="242"/>
      <c r="M134" s="243"/>
      <c r="N134" s="244"/>
      <c r="O134" s="244"/>
      <c r="P134" s="244"/>
      <c r="Q134" s="244"/>
      <c r="R134" s="244"/>
      <c r="S134" s="244"/>
      <c r="T134" s="245"/>
      <c r="AT134" s="246" t="s">
        <v>189</v>
      </c>
      <c r="AU134" s="246" t="s">
        <v>83</v>
      </c>
      <c r="AV134" s="12" t="s">
        <v>24</v>
      </c>
      <c r="AW134" s="12" t="s">
        <v>37</v>
      </c>
      <c r="AX134" s="12" t="s">
        <v>74</v>
      </c>
      <c r="AY134" s="246" t="s">
        <v>130</v>
      </c>
    </row>
    <row r="135" spans="2:65" s="12" customFormat="1">
      <c r="B135" s="236"/>
      <c r="C135" s="237"/>
      <c r="D135" s="213" t="s">
        <v>189</v>
      </c>
      <c r="E135" s="247" t="s">
        <v>22</v>
      </c>
      <c r="F135" s="248" t="s">
        <v>270</v>
      </c>
      <c r="G135" s="237"/>
      <c r="H135" s="249" t="s">
        <v>22</v>
      </c>
      <c r="I135" s="241"/>
      <c r="J135" s="237"/>
      <c r="K135" s="237"/>
      <c r="L135" s="242"/>
      <c r="M135" s="243"/>
      <c r="N135" s="244"/>
      <c r="O135" s="244"/>
      <c r="P135" s="244"/>
      <c r="Q135" s="244"/>
      <c r="R135" s="244"/>
      <c r="S135" s="244"/>
      <c r="T135" s="245"/>
      <c r="AT135" s="246" t="s">
        <v>189</v>
      </c>
      <c r="AU135" s="246" t="s">
        <v>83</v>
      </c>
      <c r="AV135" s="12" t="s">
        <v>24</v>
      </c>
      <c r="AW135" s="12" t="s">
        <v>37</v>
      </c>
      <c r="AX135" s="12" t="s">
        <v>74</v>
      </c>
      <c r="AY135" s="246" t="s">
        <v>130</v>
      </c>
    </row>
    <row r="136" spans="2:65" s="1" customFormat="1" ht="22.5" customHeight="1">
      <c r="B136" s="40"/>
      <c r="C136" s="192" t="s">
        <v>271</v>
      </c>
      <c r="D136" s="192" t="s">
        <v>133</v>
      </c>
      <c r="E136" s="193" t="s">
        <v>272</v>
      </c>
      <c r="F136" s="194" t="s">
        <v>273</v>
      </c>
      <c r="G136" s="195" t="s">
        <v>185</v>
      </c>
      <c r="H136" s="196">
        <v>3225</v>
      </c>
      <c r="I136" s="197"/>
      <c r="J136" s="198">
        <f>ROUND(I136*H136,2)</f>
        <v>0</v>
      </c>
      <c r="K136" s="194" t="s">
        <v>22</v>
      </c>
      <c r="L136" s="60"/>
      <c r="M136" s="199" t="s">
        <v>22</v>
      </c>
      <c r="N136" s="200" t="s">
        <v>45</v>
      </c>
      <c r="O136" s="41"/>
      <c r="P136" s="201">
        <f>O136*H136</f>
        <v>0</v>
      </c>
      <c r="Q136" s="201">
        <v>0</v>
      </c>
      <c r="R136" s="201">
        <f>Q136*H136</f>
        <v>0</v>
      </c>
      <c r="S136" s="201">
        <v>0</v>
      </c>
      <c r="T136" s="202">
        <f>S136*H136</f>
        <v>0</v>
      </c>
      <c r="AR136" s="23" t="s">
        <v>146</v>
      </c>
      <c r="AT136" s="23" t="s">
        <v>133</v>
      </c>
      <c r="AU136" s="23" t="s">
        <v>83</v>
      </c>
      <c r="AY136" s="23" t="s">
        <v>130</v>
      </c>
      <c r="BE136" s="203">
        <f>IF(N136="základní",J136,0)</f>
        <v>0</v>
      </c>
      <c r="BF136" s="203">
        <f>IF(N136="snížená",J136,0)</f>
        <v>0</v>
      </c>
      <c r="BG136" s="203">
        <f>IF(N136="zákl. přenesená",J136,0)</f>
        <v>0</v>
      </c>
      <c r="BH136" s="203">
        <f>IF(N136="sníž. přenesená",J136,0)</f>
        <v>0</v>
      </c>
      <c r="BI136" s="203">
        <f>IF(N136="nulová",J136,0)</f>
        <v>0</v>
      </c>
      <c r="BJ136" s="23" t="s">
        <v>24</v>
      </c>
      <c r="BK136" s="203">
        <f>ROUND(I136*H136,2)</f>
        <v>0</v>
      </c>
      <c r="BL136" s="23" t="s">
        <v>146</v>
      </c>
      <c r="BM136" s="23" t="s">
        <v>274</v>
      </c>
    </row>
    <row r="137" spans="2:65" s="11" customFormat="1">
      <c r="B137" s="211"/>
      <c r="C137" s="212"/>
      <c r="D137" s="208" t="s">
        <v>189</v>
      </c>
      <c r="E137" s="235" t="s">
        <v>22</v>
      </c>
      <c r="F137" s="233" t="s">
        <v>275</v>
      </c>
      <c r="G137" s="212"/>
      <c r="H137" s="234">
        <v>3225</v>
      </c>
      <c r="I137" s="217"/>
      <c r="J137" s="212"/>
      <c r="K137" s="212"/>
      <c r="L137" s="218"/>
      <c r="M137" s="219"/>
      <c r="N137" s="220"/>
      <c r="O137" s="220"/>
      <c r="P137" s="220"/>
      <c r="Q137" s="220"/>
      <c r="R137" s="220"/>
      <c r="S137" s="220"/>
      <c r="T137" s="221"/>
      <c r="AT137" s="222" t="s">
        <v>189</v>
      </c>
      <c r="AU137" s="222" t="s">
        <v>83</v>
      </c>
      <c r="AV137" s="11" t="s">
        <v>83</v>
      </c>
      <c r="AW137" s="11" t="s">
        <v>37</v>
      </c>
      <c r="AX137" s="11" t="s">
        <v>24</v>
      </c>
      <c r="AY137" s="222" t="s">
        <v>130</v>
      </c>
    </row>
    <row r="138" spans="2:65" s="12" customFormat="1">
      <c r="B138" s="236"/>
      <c r="C138" s="237"/>
      <c r="D138" s="208" t="s">
        <v>189</v>
      </c>
      <c r="E138" s="238" t="s">
        <v>22</v>
      </c>
      <c r="F138" s="239" t="s">
        <v>276</v>
      </c>
      <c r="G138" s="237"/>
      <c r="H138" s="240" t="s">
        <v>22</v>
      </c>
      <c r="I138" s="241"/>
      <c r="J138" s="237"/>
      <c r="K138" s="237"/>
      <c r="L138" s="242"/>
      <c r="M138" s="243"/>
      <c r="N138" s="244"/>
      <c r="O138" s="244"/>
      <c r="P138" s="244"/>
      <c r="Q138" s="244"/>
      <c r="R138" s="244"/>
      <c r="S138" s="244"/>
      <c r="T138" s="245"/>
      <c r="AT138" s="246" t="s">
        <v>189</v>
      </c>
      <c r="AU138" s="246" t="s">
        <v>83</v>
      </c>
      <c r="AV138" s="12" t="s">
        <v>24</v>
      </c>
      <c r="AW138" s="12" t="s">
        <v>37</v>
      </c>
      <c r="AX138" s="12" t="s">
        <v>74</v>
      </c>
      <c r="AY138" s="246" t="s">
        <v>130</v>
      </c>
    </row>
    <row r="139" spans="2:65" s="12" customFormat="1">
      <c r="B139" s="236"/>
      <c r="C139" s="237"/>
      <c r="D139" s="208" t="s">
        <v>189</v>
      </c>
      <c r="E139" s="238" t="s">
        <v>22</v>
      </c>
      <c r="F139" s="239" t="s">
        <v>277</v>
      </c>
      <c r="G139" s="237"/>
      <c r="H139" s="240" t="s">
        <v>22</v>
      </c>
      <c r="I139" s="241"/>
      <c r="J139" s="237"/>
      <c r="K139" s="237"/>
      <c r="L139" s="242"/>
      <c r="M139" s="243"/>
      <c r="N139" s="244"/>
      <c r="O139" s="244"/>
      <c r="P139" s="244"/>
      <c r="Q139" s="244"/>
      <c r="R139" s="244"/>
      <c r="S139" s="244"/>
      <c r="T139" s="245"/>
      <c r="AT139" s="246" t="s">
        <v>189</v>
      </c>
      <c r="AU139" s="246" t="s">
        <v>83</v>
      </c>
      <c r="AV139" s="12" t="s">
        <v>24</v>
      </c>
      <c r="AW139" s="12" t="s">
        <v>37</v>
      </c>
      <c r="AX139" s="12" t="s">
        <v>74</v>
      </c>
      <c r="AY139" s="246" t="s">
        <v>130</v>
      </c>
    </row>
    <row r="140" spans="2:65" s="12" customFormat="1">
      <c r="B140" s="236"/>
      <c r="C140" s="237"/>
      <c r="D140" s="208" t="s">
        <v>189</v>
      </c>
      <c r="E140" s="238" t="s">
        <v>22</v>
      </c>
      <c r="F140" s="239" t="s">
        <v>278</v>
      </c>
      <c r="G140" s="237"/>
      <c r="H140" s="240" t="s">
        <v>22</v>
      </c>
      <c r="I140" s="241"/>
      <c r="J140" s="237"/>
      <c r="K140" s="237"/>
      <c r="L140" s="242"/>
      <c r="M140" s="243"/>
      <c r="N140" s="244"/>
      <c r="O140" s="244"/>
      <c r="P140" s="244"/>
      <c r="Q140" s="244"/>
      <c r="R140" s="244"/>
      <c r="S140" s="244"/>
      <c r="T140" s="245"/>
      <c r="AT140" s="246" t="s">
        <v>189</v>
      </c>
      <c r="AU140" s="246" t="s">
        <v>83</v>
      </c>
      <c r="AV140" s="12" t="s">
        <v>24</v>
      </c>
      <c r="AW140" s="12" t="s">
        <v>37</v>
      </c>
      <c r="AX140" s="12" t="s">
        <v>74</v>
      </c>
      <c r="AY140" s="246" t="s">
        <v>130</v>
      </c>
    </row>
    <row r="141" spans="2:65" s="10" customFormat="1" ht="29.85" customHeight="1">
      <c r="B141" s="175"/>
      <c r="C141" s="176"/>
      <c r="D141" s="189" t="s">
        <v>73</v>
      </c>
      <c r="E141" s="190" t="s">
        <v>212</v>
      </c>
      <c r="F141" s="190" t="s">
        <v>279</v>
      </c>
      <c r="G141" s="176"/>
      <c r="H141" s="176"/>
      <c r="I141" s="179"/>
      <c r="J141" s="191">
        <f>BK141</f>
        <v>0</v>
      </c>
      <c r="K141" s="176"/>
      <c r="L141" s="181"/>
      <c r="M141" s="182"/>
      <c r="N141" s="183"/>
      <c r="O141" s="183"/>
      <c r="P141" s="184">
        <f>SUM(P142:P147)</f>
        <v>0</v>
      </c>
      <c r="Q141" s="183"/>
      <c r="R141" s="184">
        <f>SUM(R142:R147)</f>
        <v>10.540319999999999</v>
      </c>
      <c r="S141" s="183"/>
      <c r="T141" s="185">
        <f>SUM(T142:T147)</f>
        <v>0</v>
      </c>
      <c r="AR141" s="186" t="s">
        <v>24</v>
      </c>
      <c r="AT141" s="187" t="s">
        <v>73</v>
      </c>
      <c r="AU141" s="187" t="s">
        <v>24</v>
      </c>
      <c r="AY141" s="186" t="s">
        <v>130</v>
      </c>
      <c r="BK141" s="188">
        <f>SUM(BK142:BK147)</f>
        <v>0</v>
      </c>
    </row>
    <row r="142" spans="2:65" s="1" customFormat="1" ht="22.5" customHeight="1">
      <c r="B142" s="40"/>
      <c r="C142" s="192" t="s">
        <v>280</v>
      </c>
      <c r="D142" s="192" t="s">
        <v>133</v>
      </c>
      <c r="E142" s="193" t="s">
        <v>281</v>
      </c>
      <c r="F142" s="194" t="s">
        <v>282</v>
      </c>
      <c r="G142" s="195" t="s">
        <v>283</v>
      </c>
      <c r="H142" s="196">
        <v>24</v>
      </c>
      <c r="I142" s="197"/>
      <c r="J142" s="198">
        <f>ROUND(I142*H142,2)</f>
        <v>0</v>
      </c>
      <c r="K142" s="194" t="s">
        <v>154</v>
      </c>
      <c r="L142" s="60"/>
      <c r="M142" s="199" t="s">
        <v>22</v>
      </c>
      <c r="N142" s="200" t="s">
        <v>45</v>
      </c>
      <c r="O142" s="41"/>
      <c r="P142" s="201">
        <f>O142*H142</f>
        <v>0</v>
      </c>
      <c r="Q142" s="201">
        <v>0.42368</v>
      </c>
      <c r="R142" s="201">
        <f>Q142*H142</f>
        <v>10.16832</v>
      </c>
      <c r="S142" s="201">
        <v>0</v>
      </c>
      <c r="T142" s="202">
        <f>S142*H142</f>
        <v>0</v>
      </c>
      <c r="AR142" s="23" t="s">
        <v>146</v>
      </c>
      <c r="AT142" s="23" t="s">
        <v>133</v>
      </c>
      <c r="AU142" s="23" t="s">
        <v>83</v>
      </c>
      <c r="AY142" s="23" t="s">
        <v>130</v>
      </c>
      <c r="BE142" s="203">
        <f>IF(N142="základní",J142,0)</f>
        <v>0</v>
      </c>
      <c r="BF142" s="203">
        <f>IF(N142="snížená",J142,0)</f>
        <v>0</v>
      </c>
      <c r="BG142" s="203">
        <f>IF(N142="zákl. přenesená",J142,0)</f>
        <v>0</v>
      </c>
      <c r="BH142" s="203">
        <f>IF(N142="sníž. přenesená",J142,0)</f>
        <v>0</v>
      </c>
      <c r="BI142" s="203">
        <f>IF(N142="nulová",J142,0)</f>
        <v>0</v>
      </c>
      <c r="BJ142" s="23" t="s">
        <v>24</v>
      </c>
      <c r="BK142" s="203">
        <f>ROUND(I142*H142,2)</f>
        <v>0</v>
      </c>
      <c r="BL142" s="23" t="s">
        <v>146</v>
      </c>
      <c r="BM142" s="23" t="s">
        <v>284</v>
      </c>
    </row>
    <row r="143" spans="2:65" s="1" customFormat="1" ht="108">
      <c r="B143" s="40"/>
      <c r="C143" s="62"/>
      <c r="D143" s="208" t="s">
        <v>187</v>
      </c>
      <c r="E143" s="62"/>
      <c r="F143" s="209" t="s">
        <v>285</v>
      </c>
      <c r="G143" s="62"/>
      <c r="H143" s="62"/>
      <c r="I143" s="162"/>
      <c r="J143" s="62"/>
      <c r="K143" s="62"/>
      <c r="L143" s="60"/>
      <c r="M143" s="210"/>
      <c r="N143" s="41"/>
      <c r="O143" s="41"/>
      <c r="P143" s="41"/>
      <c r="Q143" s="41"/>
      <c r="R143" s="41"/>
      <c r="S143" s="41"/>
      <c r="T143" s="77"/>
      <c r="AT143" s="23" t="s">
        <v>187</v>
      </c>
      <c r="AU143" s="23" t="s">
        <v>83</v>
      </c>
    </row>
    <row r="144" spans="2:65" s="11" customFormat="1">
      <c r="B144" s="211"/>
      <c r="C144" s="212"/>
      <c r="D144" s="213" t="s">
        <v>189</v>
      </c>
      <c r="E144" s="214" t="s">
        <v>22</v>
      </c>
      <c r="F144" s="215" t="s">
        <v>286</v>
      </c>
      <c r="G144" s="212"/>
      <c r="H144" s="216">
        <v>24</v>
      </c>
      <c r="I144" s="217"/>
      <c r="J144" s="212"/>
      <c r="K144" s="212"/>
      <c r="L144" s="218"/>
      <c r="M144" s="219"/>
      <c r="N144" s="220"/>
      <c r="O144" s="220"/>
      <c r="P144" s="220"/>
      <c r="Q144" s="220"/>
      <c r="R144" s="220"/>
      <c r="S144" s="220"/>
      <c r="T144" s="221"/>
      <c r="AT144" s="222" t="s">
        <v>189</v>
      </c>
      <c r="AU144" s="222" t="s">
        <v>83</v>
      </c>
      <c r="AV144" s="11" t="s">
        <v>83</v>
      </c>
      <c r="AW144" s="11" t="s">
        <v>37</v>
      </c>
      <c r="AX144" s="11" t="s">
        <v>24</v>
      </c>
      <c r="AY144" s="222" t="s">
        <v>130</v>
      </c>
    </row>
    <row r="145" spans="2:65" s="1" customFormat="1" ht="22.5" customHeight="1">
      <c r="B145" s="40"/>
      <c r="C145" s="223" t="s">
        <v>287</v>
      </c>
      <c r="D145" s="223" t="s">
        <v>224</v>
      </c>
      <c r="E145" s="224" t="s">
        <v>288</v>
      </c>
      <c r="F145" s="225" t="s">
        <v>289</v>
      </c>
      <c r="G145" s="226" t="s">
        <v>283</v>
      </c>
      <c r="H145" s="227">
        <v>3</v>
      </c>
      <c r="I145" s="228"/>
      <c r="J145" s="229">
        <f>ROUND(I145*H145,2)</f>
        <v>0</v>
      </c>
      <c r="K145" s="225" t="s">
        <v>154</v>
      </c>
      <c r="L145" s="230"/>
      <c r="M145" s="231" t="s">
        <v>22</v>
      </c>
      <c r="N145" s="232" t="s">
        <v>45</v>
      </c>
      <c r="O145" s="41"/>
      <c r="P145" s="201">
        <f>O145*H145</f>
        <v>0</v>
      </c>
      <c r="Q145" s="201">
        <v>5.8000000000000003E-2</v>
      </c>
      <c r="R145" s="201">
        <f>Q145*H145</f>
        <v>0.17400000000000002</v>
      </c>
      <c r="S145" s="201">
        <v>0</v>
      </c>
      <c r="T145" s="202">
        <f>S145*H145</f>
        <v>0</v>
      </c>
      <c r="AR145" s="23" t="s">
        <v>290</v>
      </c>
      <c r="AT145" s="23" t="s">
        <v>224</v>
      </c>
      <c r="AU145" s="23" t="s">
        <v>83</v>
      </c>
      <c r="AY145" s="23" t="s">
        <v>130</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290</v>
      </c>
      <c r="BM145" s="23" t="s">
        <v>291</v>
      </c>
    </row>
    <row r="146" spans="2:65" s="1" customFormat="1" ht="22.5" customHeight="1">
      <c r="B146" s="40"/>
      <c r="C146" s="223" t="s">
        <v>292</v>
      </c>
      <c r="D146" s="223" t="s">
        <v>224</v>
      </c>
      <c r="E146" s="224" t="s">
        <v>293</v>
      </c>
      <c r="F146" s="225" t="s">
        <v>294</v>
      </c>
      <c r="G146" s="226" t="s">
        <v>283</v>
      </c>
      <c r="H146" s="227">
        <v>3</v>
      </c>
      <c r="I146" s="228"/>
      <c r="J146" s="229">
        <f>ROUND(I146*H146,2)</f>
        <v>0</v>
      </c>
      <c r="K146" s="225" t="s">
        <v>154</v>
      </c>
      <c r="L146" s="230"/>
      <c r="M146" s="231" t="s">
        <v>22</v>
      </c>
      <c r="N146" s="232" t="s">
        <v>45</v>
      </c>
      <c r="O146" s="41"/>
      <c r="P146" s="201">
        <f>O146*H146</f>
        <v>0</v>
      </c>
      <c r="Q146" s="201">
        <v>0.06</v>
      </c>
      <c r="R146" s="201">
        <f>Q146*H146</f>
        <v>0.18</v>
      </c>
      <c r="S146" s="201">
        <v>0</v>
      </c>
      <c r="T146" s="202">
        <f>S146*H146</f>
        <v>0</v>
      </c>
      <c r="AR146" s="23" t="s">
        <v>290</v>
      </c>
      <c r="AT146" s="23" t="s">
        <v>224</v>
      </c>
      <c r="AU146" s="23" t="s">
        <v>83</v>
      </c>
      <c r="AY146" s="23" t="s">
        <v>130</v>
      </c>
      <c r="BE146" s="203">
        <f>IF(N146="základní",J146,0)</f>
        <v>0</v>
      </c>
      <c r="BF146" s="203">
        <f>IF(N146="snížená",J146,0)</f>
        <v>0</v>
      </c>
      <c r="BG146" s="203">
        <f>IF(N146="zákl. přenesená",J146,0)</f>
        <v>0</v>
      </c>
      <c r="BH146" s="203">
        <f>IF(N146="sníž. přenesená",J146,0)</f>
        <v>0</v>
      </c>
      <c r="BI146" s="203">
        <f>IF(N146="nulová",J146,0)</f>
        <v>0</v>
      </c>
      <c r="BJ146" s="23" t="s">
        <v>24</v>
      </c>
      <c r="BK146" s="203">
        <f>ROUND(I146*H146,2)</f>
        <v>0</v>
      </c>
      <c r="BL146" s="23" t="s">
        <v>290</v>
      </c>
      <c r="BM146" s="23" t="s">
        <v>295</v>
      </c>
    </row>
    <row r="147" spans="2:65" s="1" customFormat="1" ht="22.5" customHeight="1">
      <c r="B147" s="40"/>
      <c r="C147" s="223" t="s">
        <v>296</v>
      </c>
      <c r="D147" s="223" t="s">
        <v>224</v>
      </c>
      <c r="E147" s="224" t="s">
        <v>297</v>
      </c>
      <c r="F147" s="225" t="s">
        <v>298</v>
      </c>
      <c r="G147" s="226" t="s">
        <v>283</v>
      </c>
      <c r="H147" s="227">
        <v>3</v>
      </c>
      <c r="I147" s="228"/>
      <c r="J147" s="229">
        <f>ROUND(I147*H147,2)</f>
        <v>0</v>
      </c>
      <c r="K147" s="225" t="s">
        <v>154</v>
      </c>
      <c r="L147" s="230"/>
      <c r="M147" s="231" t="s">
        <v>22</v>
      </c>
      <c r="N147" s="232" t="s">
        <v>45</v>
      </c>
      <c r="O147" s="41"/>
      <c r="P147" s="201">
        <f>O147*H147</f>
        <v>0</v>
      </c>
      <c r="Q147" s="201">
        <v>6.0000000000000001E-3</v>
      </c>
      <c r="R147" s="201">
        <f>Q147*H147</f>
        <v>1.8000000000000002E-2</v>
      </c>
      <c r="S147" s="201">
        <v>0</v>
      </c>
      <c r="T147" s="202">
        <f>S147*H147</f>
        <v>0</v>
      </c>
      <c r="AR147" s="23" t="s">
        <v>290</v>
      </c>
      <c r="AT147" s="23" t="s">
        <v>224</v>
      </c>
      <c r="AU147" s="23" t="s">
        <v>83</v>
      </c>
      <c r="AY147" s="23" t="s">
        <v>130</v>
      </c>
      <c r="BE147" s="203">
        <f>IF(N147="základní",J147,0)</f>
        <v>0</v>
      </c>
      <c r="BF147" s="203">
        <f>IF(N147="snížená",J147,0)</f>
        <v>0</v>
      </c>
      <c r="BG147" s="203">
        <f>IF(N147="zákl. přenesená",J147,0)</f>
        <v>0</v>
      </c>
      <c r="BH147" s="203">
        <f>IF(N147="sníž. přenesená",J147,0)</f>
        <v>0</v>
      </c>
      <c r="BI147" s="203">
        <f>IF(N147="nulová",J147,0)</f>
        <v>0</v>
      </c>
      <c r="BJ147" s="23" t="s">
        <v>24</v>
      </c>
      <c r="BK147" s="203">
        <f>ROUND(I147*H147,2)</f>
        <v>0</v>
      </c>
      <c r="BL147" s="23" t="s">
        <v>290</v>
      </c>
      <c r="BM147" s="23" t="s">
        <v>299</v>
      </c>
    </row>
    <row r="148" spans="2:65" s="10" customFormat="1" ht="29.85" customHeight="1">
      <c r="B148" s="175"/>
      <c r="C148" s="176"/>
      <c r="D148" s="189" t="s">
        <v>73</v>
      </c>
      <c r="E148" s="190" t="s">
        <v>218</v>
      </c>
      <c r="F148" s="190" t="s">
        <v>300</v>
      </c>
      <c r="G148" s="176"/>
      <c r="H148" s="176"/>
      <c r="I148" s="179"/>
      <c r="J148" s="191">
        <f>BK148</f>
        <v>0</v>
      </c>
      <c r="K148" s="176"/>
      <c r="L148" s="181"/>
      <c r="M148" s="182"/>
      <c r="N148" s="183"/>
      <c r="O148" s="183"/>
      <c r="P148" s="184">
        <f>SUM(P149:P176)</f>
        <v>0</v>
      </c>
      <c r="Q148" s="183"/>
      <c r="R148" s="184">
        <f>SUM(R149:R176)</f>
        <v>261.81871000000001</v>
      </c>
      <c r="S148" s="183"/>
      <c r="T148" s="185">
        <f>SUM(T149:T176)</f>
        <v>2.016</v>
      </c>
      <c r="AR148" s="186" t="s">
        <v>24</v>
      </c>
      <c r="AT148" s="187" t="s">
        <v>73</v>
      </c>
      <c r="AU148" s="187" t="s">
        <v>24</v>
      </c>
      <c r="AY148" s="186" t="s">
        <v>130</v>
      </c>
      <c r="BK148" s="188">
        <f>SUM(BK149:BK176)</f>
        <v>0</v>
      </c>
    </row>
    <row r="149" spans="2:65" s="1" customFormat="1" ht="31.5" customHeight="1">
      <c r="B149" s="40"/>
      <c r="C149" s="192" t="s">
        <v>301</v>
      </c>
      <c r="D149" s="192" t="s">
        <v>133</v>
      </c>
      <c r="E149" s="193" t="s">
        <v>302</v>
      </c>
      <c r="F149" s="194" t="s">
        <v>303</v>
      </c>
      <c r="G149" s="195" t="s">
        <v>198</v>
      </c>
      <c r="H149" s="196">
        <v>8</v>
      </c>
      <c r="I149" s="197"/>
      <c r="J149" s="198">
        <f>ROUND(I149*H149,2)</f>
        <v>0</v>
      </c>
      <c r="K149" s="194" t="s">
        <v>154</v>
      </c>
      <c r="L149" s="60"/>
      <c r="M149" s="199" t="s">
        <v>22</v>
      </c>
      <c r="N149" s="200" t="s">
        <v>45</v>
      </c>
      <c r="O149" s="41"/>
      <c r="P149" s="201">
        <f>O149*H149</f>
        <v>0</v>
      </c>
      <c r="Q149" s="201">
        <v>2.8299999999999999E-2</v>
      </c>
      <c r="R149" s="201">
        <f>Q149*H149</f>
        <v>0.22639999999999999</v>
      </c>
      <c r="S149" s="201">
        <v>0</v>
      </c>
      <c r="T149" s="202">
        <f>S149*H149</f>
        <v>0</v>
      </c>
      <c r="AR149" s="23" t="s">
        <v>146</v>
      </c>
      <c r="AT149" s="23" t="s">
        <v>133</v>
      </c>
      <c r="AU149" s="23" t="s">
        <v>83</v>
      </c>
      <c r="AY149" s="23" t="s">
        <v>130</v>
      </c>
      <c r="BE149" s="203">
        <f>IF(N149="základní",J149,0)</f>
        <v>0</v>
      </c>
      <c r="BF149" s="203">
        <f>IF(N149="snížená",J149,0)</f>
        <v>0</v>
      </c>
      <c r="BG149" s="203">
        <f>IF(N149="zákl. přenesená",J149,0)</f>
        <v>0</v>
      </c>
      <c r="BH149" s="203">
        <f>IF(N149="sníž. přenesená",J149,0)</f>
        <v>0</v>
      </c>
      <c r="BI149" s="203">
        <f>IF(N149="nulová",J149,0)</f>
        <v>0</v>
      </c>
      <c r="BJ149" s="23" t="s">
        <v>24</v>
      </c>
      <c r="BK149" s="203">
        <f>ROUND(I149*H149,2)</f>
        <v>0</v>
      </c>
      <c r="BL149" s="23" t="s">
        <v>146</v>
      </c>
      <c r="BM149" s="23" t="s">
        <v>304</v>
      </c>
    </row>
    <row r="150" spans="2:65" s="1" customFormat="1" ht="121.5">
      <c r="B150" s="40"/>
      <c r="C150" s="62"/>
      <c r="D150" s="213" t="s">
        <v>187</v>
      </c>
      <c r="E150" s="62"/>
      <c r="F150" s="250" t="s">
        <v>305</v>
      </c>
      <c r="G150" s="62"/>
      <c r="H150" s="62"/>
      <c r="I150" s="162"/>
      <c r="J150" s="62"/>
      <c r="K150" s="62"/>
      <c r="L150" s="60"/>
      <c r="M150" s="210"/>
      <c r="N150" s="41"/>
      <c r="O150" s="41"/>
      <c r="P150" s="41"/>
      <c r="Q150" s="41"/>
      <c r="R150" s="41"/>
      <c r="S150" s="41"/>
      <c r="T150" s="77"/>
      <c r="AT150" s="23" t="s">
        <v>187</v>
      </c>
      <c r="AU150" s="23" t="s">
        <v>83</v>
      </c>
    </row>
    <row r="151" spans="2:65" s="1" customFormat="1" ht="44.25" customHeight="1">
      <c r="B151" s="40"/>
      <c r="C151" s="192" t="s">
        <v>306</v>
      </c>
      <c r="D151" s="192" t="s">
        <v>133</v>
      </c>
      <c r="E151" s="193" t="s">
        <v>307</v>
      </c>
      <c r="F151" s="194" t="s">
        <v>308</v>
      </c>
      <c r="G151" s="195" t="s">
        <v>198</v>
      </c>
      <c r="H151" s="196">
        <v>1441</v>
      </c>
      <c r="I151" s="197"/>
      <c r="J151" s="198">
        <f>ROUND(I151*H151,2)</f>
        <v>0</v>
      </c>
      <c r="K151" s="194" t="s">
        <v>22</v>
      </c>
      <c r="L151" s="60"/>
      <c r="M151" s="199" t="s">
        <v>22</v>
      </c>
      <c r="N151" s="200" t="s">
        <v>45</v>
      </c>
      <c r="O151" s="41"/>
      <c r="P151" s="201">
        <f>O151*H151</f>
        <v>0</v>
      </c>
      <c r="Q151" s="201">
        <v>0.16849</v>
      </c>
      <c r="R151" s="201">
        <f>Q151*H151</f>
        <v>242.79409000000001</v>
      </c>
      <c r="S151" s="201">
        <v>0</v>
      </c>
      <c r="T151" s="202">
        <f>S151*H151</f>
        <v>0</v>
      </c>
      <c r="AR151" s="23" t="s">
        <v>146</v>
      </c>
      <c r="AT151" s="23" t="s">
        <v>133</v>
      </c>
      <c r="AU151" s="23" t="s">
        <v>83</v>
      </c>
      <c r="AY151" s="23" t="s">
        <v>130</v>
      </c>
      <c r="BE151" s="203">
        <f>IF(N151="základní",J151,0)</f>
        <v>0</v>
      </c>
      <c r="BF151" s="203">
        <f>IF(N151="snížená",J151,0)</f>
        <v>0</v>
      </c>
      <c r="BG151" s="203">
        <f>IF(N151="zákl. přenesená",J151,0)</f>
        <v>0</v>
      </c>
      <c r="BH151" s="203">
        <f>IF(N151="sníž. přenesená",J151,0)</f>
        <v>0</v>
      </c>
      <c r="BI151" s="203">
        <f>IF(N151="nulová",J151,0)</f>
        <v>0</v>
      </c>
      <c r="BJ151" s="23" t="s">
        <v>24</v>
      </c>
      <c r="BK151" s="203">
        <f>ROUND(I151*H151,2)</f>
        <v>0</v>
      </c>
      <c r="BL151" s="23" t="s">
        <v>146</v>
      </c>
      <c r="BM151" s="23" t="s">
        <v>309</v>
      </c>
    </row>
    <row r="152" spans="2:65" s="1" customFormat="1" ht="94.5">
      <c r="B152" s="40"/>
      <c r="C152" s="62"/>
      <c r="D152" s="208" t="s">
        <v>187</v>
      </c>
      <c r="E152" s="62"/>
      <c r="F152" s="209" t="s">
        <v>310</v>
      </c>
      <c r="G152" s="62"/>
      <c r="H152" s="62"/>
      <c r="I152" s="162"/>
      <c r="J152" s="62"/>
      <c r="K152" s="62"/>
      <c r="L152" s="60"/>
      <c r="M152" s="210"/>
      <c r="N152" s="41"/>
      <c r="O152" s="41"/>
      <c r="P152" s="41"/>
      <c r="Q152" s="41"/>
      <c r="R152" s="41"/>
      <c r="S152" s="41"/>
      <c r="T152" s="77"/>
      <c r="AT152" s="23" t="s">
        <v>187</v>
      </c>
      <c r="AU152" s="23" t="s">
        <v>83</v>
      </c>
    </row>
    <row r="153" spans="2:65" s="11" customFormat="1">
      <c r="B153" s="211"/>
      <c r="C153" s="212"/>
      <c r="D153" s="213" t="s">
        <v>189</v>
      </c>
      <c r="E153" s="214" t="s">
        <v>22</v>
      </c>
      <c r="F153" s="215" t="s">
        <v>311</v>
      </c>
      <c r="G153" s="212"/>
      <c r="H153" s="216">
        <v>1441</v>
      </c>
      <c r="I153" s="217"/>
      <c r="J153" s="212"/>
      <c r="K153" s="212"/>
      <c r="L153" s="218"/>
      <c r="M153" s="219"/>
      <c r="N153" s="220"/>
      <c r="O153" s="220"/>
      <c r="P153" s="220"/>
      <c r="Q153" s="220"/>
      <c r="R153" s="220"/>
      <c r="S153" s="220"/>
      <c r="T153" s="221"/>
      <c r="AT153" s="222" t="s">
        <v>189</v>
      </c>
      <c r="AU153" s="222" t="s">
        <v>83</v>
      </c>
      <c r="AV153" s="11" t="s">
        <v>83</v>
      </c>
      <c r="AW153" s="11" t="s">
        <v>37</v>
      </c>
      <c r="AX153" s="11" t="s">
        <v>24</v>
      </c>
      <c r="AY153" s="222" t="s">
        <v>130</v>
      </c>
    </row>
    <row r="154" spans="2:65" s="1" customFormat="1" ht="22.5" customHeight="1">
      <c r="B154" s="40"/>
      <c r="C154" s="223" t="s">
        <v>312</v>
      </c>
      <c r="D154" s="223" t="s">
        <v>224</v>
      </c>
      <c r="E154" s="224" t="s">
        <v>313</v>
      </c>
      <c r="F154" s="225" t="s">
        <v>314</v>
      </c>
      <c r="G154" s="226" t="s">
        <v>198</v>
      </c>
      <c r="H154" s="227">
        <v>131</v>
      </c>
      <c r="I154" s="228"/>
      <c r="J154" s="229">
        <f>ROUND(I154*H154,2)</f>
        <v>0</v>
      </c>
      <c r="K154" s="225" t="s">
        <v>154</v>
      </c>
      <c r="L154" s="230"/>
      <c r="M154" s="231" t="s">
        <v>22</v>
      </c>
      <c r="N154" s="232" t="s">
        <v>45</v>
      </c>
      <c r="O154" s="41"/>
      <c r="P154" s="201">
        <f>O154*H154</f>
        <v>0</v>
      </c>
      <c r="Q154" s="201">
        <v>0.125</v>
      </c>
      <c r="R154" s="201">
        <f>Q154*H154</f>
        <v>16.375</v>
      </c>
      <c r="S154" s="201">
        <v>0</v>
      </c>
      <c r="T154" s="202">
        <f>S154*H154</f>
        <v>0</v>
      </c>
      <c r="AR154" s="23" t="s">
        <v>212</v>
      </c>
      <c r="AT154" s="23" t="s">
        <v>224</v>
      </c>
      <c r="AU154" s="23" t="s">
        <v>83</v>
      </c>
      <c r="AY154" s="23" t="s">
        <v>130</v>
      </c>
      <c r="BE154" s="203">
        <f>IF(N154="základní",J154,0)</f>
        <v>0</v>
      </c>
      <c r="BF154" s="203">
        <f>IF(N154="snížená",J154,0)</f>
        <v>0</v>
      </c>
      <c r="BG154" s="203">
        <f>IF(N154="zákl. přenesená",J154,0)</f>
        <v>0</v>
      </c>
      <c r="BH154" s="203">
        <f>IF(N154="sníž. přenesená",J154,0)</f>
        <v>0</v>
      </c>
      <c r="BI154" s="203">
        <f>IF(N154="nulová",J154,0)</f>
        <v>0</v>
      </c>
      <c r="BJ154" s="23" t="s">
        <v>24</v>
      </c>
      <c r="BK154" s="203">
        <f>ROUND(I154*H154,2)</f>
        <v>0</v>
      </c>
      <c r="BL154" s="23" t="s">
        <v>146</v>
      </c>
      <c r="BM154" s="23" t="s">
        <v>315</v>
      </c>
    </row>
    <row r="155" spans="2:65" s="11" customFormat="1">
      <c r="B155" s="211"/>
      <c r="C155" s="212"/>
      <c r="D155" s="213" t="s">
        <v>189</v>
      </c>
      <c r="E155" s="214" t="s">
        <v>22</v>
      </c>
      <c r="F155" s="215" t="s">
        <v>316</v>
      </c>
      <c r="G155" s="212"/>
      <c r="H155" s="216">
        <v>131</v>
      </c>
      <c r="I155" s="217"/>
      <c r="J155" s="212"/>
      <c r="K155" s="212"/>
      <c r="L155" s="218"/>
      <c r="M155" s="219"/>
      <c r="N155" s="220"/>
      <c r="O155" s="220"/>
      <c r="P155" s="220"/>
      <c r="Q155" s="220"/>
      <c r="R155" s="220"/>
      <c r="S155" s="220"/>
      <c r="T155" s="221"/>
      <c r="AT155" s="222" t="s">
        <v>189</v>
      </c>
      <c r="AU155" s="222" t="s">
        <v>83</v>
      </c>
      <c r="AV155" s="11" t="s">
        <v>83</v>
      </c>
      <c r="AW155" s="11" t="s">
        <v>37</v>
      </c>
      <c r="AX155" s="11" t="s">
        <v>24</v>
      </c>
      <c r="AY155" s="222" t="s">
        <v>130</v>
      </c>
    </row>
    <row r="156" spans="2:65" s="1" customFormat="1" ht="44.25" customHeight="1">
      <c r="B156" s="40"/>
      <c r="C156" s="192" t="s">
        <v>317</v>
      </c>
      <c r="D156" s="192" t="s">
        <v>133</v>
      </c>
      <c r="E156" s="193" t="s">
        <v>318</v>
      </c>
      <c r="F156" s="194" t="s">
        <v>319</v>
      </c>
      <c r="G156" s="195" t="s">
        <v>198</v>
      </c>
      <c r="H156" s="196">
        <v>11</v>
      </c>
      <c r="I156" s="197"/>
      <c r="J156" s="198">
        <f>ROUND(I156*H156,2)</f>
        <v>0</v>
      </c>
      <c r="K156" s="194" t="s">
        <v>154</v>
      </c>
      <c r="L156" s="60"/>
      <c r="M156" s="199" t="s">
        <v>22</v>
      </c>
      <c r="N156" s="200" t="s">
        <v>45</v>
      </c>
      <c r="O156" s="41"/>
      <c r="P156" s="201">
        <f>O156*H156</f>
        <v>0</v>
      </c>
      <c r="Q156" s="201">
        <v>0.1295</v>
      </c>
      <c r="R156" s="201">
        <f>Q156*H156</f>
        <v>1.4245000000000001</v>
      </c>
      <c r="S156" s="201">
        <v>0</v>
      </c>
      <c r="T156" s="202">
        <f>S156*H156</f>
        <v>0</v>
      </c>
      <c r="AR156" s="23" t="s">
        <v>146</v>
      </c>
      <c r="AT156" s="23" t="s">
        <v>133</v>
      </c>
      <c r="AU156" s="23" t="s">
        <v>83</v>
      </c>
      <c r="AY156" s="23" t="s">
        <v>130</v>
      </c>
      <c r="BE156" s="203">
        <f>IF(N156="základní",J156,0)</f>
        <v>0</v>
      </c>
      <c r="BF156" s="203">
        <f>IF(N156="snížená",J156,0)</f>
        <v>0</v>
      </c>
      <c r="BG156" s="203">
        <f>IF(N156="zákl. přenesená",J156,0)</f>
        <v>0</v>
      </c>
      <c r="BH156" s="203">
        <f>IF(N156="sníž. přenesená",J156,0)</f>
        <v>0</v>
      </c>
      <c r="BI156" s="203">
        <f>IF(N156="nulová",J156,0)</f>
        <v>0</v>
      </c>
      <c r="BJ156" s="23" t="s">
        <v>24</v>
      </c>
      <c r="BK156" s="203">
        <f>ROUND(I156*H156,2)</f>
        <v>0</v>
      </c>
      <c r="BL156" s="23" t="s">
        <v>146</v>
      </c>
      <c r="BM156" s="23" t="s">
        <v>320</v>
      </c>
    </row>
    <row r="157" spans="2:65" s="1" customFormat="1" ht="94.5">
      <c r="B157" s="40"/>
      <c r="C157" s="62"/>
      <c r="D157" s="208" t="s">
        <v>187</v>
      </c>
      <c r="E157" s="62"/>
      <c r="F157" s="209" t="s">
        <v>310</v>
      </c>
      <c r="G157" s="62"/>
      <c r="H157" s="62"/>
      <c r="I157" s="162"/>
      <c r="J157" s="62"/>
      <c r="K157" s="62"/>
      <c r="L157" s="60"/>
      <c r="M157" s="210"/>
      <c r="N157" s="41"/>
      <c r="O157" s="41"/>
      <c r="P157" s="41"/>
      <c r="Q157" s="41"/>
      <c r="R157" s="41"/>
      <c r="S157" s="41"/>
      <c r="T157" s="77"/>
      <c r="AT157" s="23" t="s">
        <v>187</v>
      </c>
      <c r="AU157" s="23" t="s">
        <v>83</v>
      </c>
    </row>
    <row r="158" spans="2:65" s="11" customFormat="1">
      <c r="B158" s="211"/>
      <c r="C158" s="212"/>
      <c r="D158" s="213" t="s">
        <v>189</v>
      </c>
      <c r="E158" s="214" t="s">
        <v>22</v>
      </c>
      <c r="F158" s="215" t="s">
        <v>321</v>
      </c>
      <c r="G158" s="212"/>
      <c r="H158" s="216">
        <v>11</v>
      </c>
      <c r="I158" s="217"/>
      <c r="J158" s="212"/>
      <c r="K158" s="212"/>
      <c r="L158" s="218"/>
      <c r="M158" s="219"/>
      <c r="N158" s="220"/>
      <c r="O158" s="220"/>
      <c r="P158" s="220"/>
      <c r="Q158" s="220"/>
      <c r="R158" s="220"/>
      <c r="S158" s="220"/>
      <c r="T158" s="221"/>
      <c r="AT158" s="222" t="s">
        <v>189</v>
      </c>
      <c r="AU158" s="222" t="s">
        <v>83</v>
      </c>
      <c r="AV158" s="11" t="s">
        <v>83</v>
      </c>
      <c r="AW158" s="11" t="s">
        <v>37</v>
      </c>
      <c r="AX158" s="11" t="s">
        <v>24</v>
      </c>
      <c r="AY158" s="222" t="s">
        <v>130</v>
      </c>
    </row>
    <row r="159" spans="2:65" s="1" customFormat="1" ht="22.5" customHeight="1">
      <c r="B159" s="40"/>
      <c r="C159" s="223" t="s">
        <v>322</v>
      </c>
      <c r="D159" s="223" t="s">
        <v>224</v>
      </c>
      <c r="E159" s="224" t="s">
        <v>323</v>
      </c>
      <c r="F159" s="225" t="s">
        <v>324</v>
      </c>
      <c r="G159" s="226" t="s">
        <v>283</v>
      </c>
      <c r="H159" s="227">
        <v>11</v>
      </c>
      <c r="I159" s="228"/>
      <c r="J159" s="229">
        <f>ROUND(I159*H159,2)</f>
        <v>0</v>
      </c>
      <c r="K159" s="225" t="s">
        <v>154</v>
      </c>
      <c r="L159" s="230"/>
      <c r="M159" s="231" t="s">
        <v>22</v>
      </c>
      <c r="N159" s="232" t="s">
        <v>45</v>
      </c>
      <c r="O159" s="41"/>
      <c r="P159" s="201">
        <f>O159*H159</f>
        <v>0</v>
      </c>
      <c r="Q159" s="201">
        <v>8.5000000000000006E-2</v>
      </c>
      <c r="R159" s="201">
        <f>Q159*H159</f>
        <v>0.93500000000000005</v>
      </c>
      <c r="S159" s="201">
        <v>0</v>
      </c>
      <c r="T159" s="202">
        <f>S159*H159</f>
        <v>0</v>
      </c>
      <c r="AR159" s="23" t="s">
        <v>212</v>
      </c>
      <c r="AT159" s="23" t="s">
        <v>224</v>
      </c>
      <c r="AU159" s="23" t="s">
        <v>83</v>
      </c>
      <c r="AY159" s="23" t="s">
        <v>130</v>
      </c>
      <c r="BE159" s="203">
        <f>IF(N159="základní",J159,0)</f>
        <v>0</v>
      </c>
      <c r="BF159" s="203">
        <f>IF(N159="snížená",J159,0)</f>
        <v>0</v>
      </c>
      <c r="BG159" s="203">
        <f>IF(N159="zákl. přenesená",J159,0)</f>
        <v>0</v>
      </c>
      <c r="BH159" s="203">
        <f>IF(N159="sníž. přenesená",J159,0)</f>
        <v>0</v>
      </c>
      <c r="BI159" s="203">
        <f>IF(N159="nulová",J159,0)</f>
        <v>0</v>
      </c>
      <c r="BJ159" s="23" t="s">
        <v>24</v>
      </c>
      <c r="BK159" s="203">
        <f>ROUND(I159*H159,2)</f>
        <v>0</v>
      </c>
      <c r="BL159" s="23" t="s">
        <v>146</v>
      </c>
      <c r="BM159" s="23" t="s">
        <v>325</v>
      </c>
    </row>
    <row r="160" spans="2:65" s="1" customFormat="1" ht="31.5" customHeight="1">
      <c r="B160" s="40"/>
      <c r="C160" s="192" t="s">
        <v>326</v>
      </c>
      <c r="D160" s="192" t="s">
        <v>133</v>
      </c>
      <c r="E160" s="193" t="s">
        <v>327</v>
      </c>
      <c r="F160" s="194" t="s">
        <v>328</v>
      </c>
      <c r="G160" s="195" t="s">
        <v>198</v>
      </c>
      <c r="H160" s="196">
        <v>540</v>
      </c>
      <c r="I160" s="197"/>
      <c r="J160" s="198">
        <f>ROUND(I160*H160,2)</f>
        <v>0</v>
      </c>
      <c r="K160" s="194" t="s">
        <v>154</v>
      </c>
      <c r="L160" s="60"/>
      <c r="M160" s="199" t="s">
        <v>22</v>
      </c>
      <c r="N160" s="200" t="s">
        <v>45</v>
      </c>
      <c r="O160" s="41"/>
      <c r="P160" s="201">
        <f>O160*H160</f>
        <v>0</v>
      </c>
      <c r="Q160" s="201">
        <v>0</v>
      </c>
      <c r="R160" s="201">
        <f>Q160*H160</f>
        <v>0</v>
      </c>
      <c r="S160" s="201">
        <v>0</v>
      </c>
      <c r="T160" s="202">
        <f>S160*H160</f>
        <v>0</v>
      </c>
      <c r="AR160" s="23" t="s">
        <v>146</v>
      </c>
      <c r="AT160" s="23" t="s">
        <v>133</v>
      </c>
      <c r="AU160" s="23" t="s">
        <v>83</v>
      </c>
      <c r="AY160" s="23" t="s">
        <v>130</v>
      </c>
      <c r="BE160" s="203">
        <f>IF(N160="základní",J160,0)</f>
        <v>0</v>
      </c>
      <c r="BF160" s="203">
        <f>IF(N160="snížená",J160,0)</f>
        <v>0</v>
      </c>
      <c r="BG160" s="203">
        <f>IF(N160="zákl. přenesená",J160,0)</f>
        <v>0</v>
      </c>
      <c r="BH160" s="203">
        <f>IF(N160="sníž. přenesená",J160,0)</f>
        <v>0</v>
      </c>
      <c r="BI160" s="203">
        <f>IF(N160="nulová",J160,0)</f>
        <v>0</v>
      </c>
      <c r="BJ160" s="23" t="s">
        <v>24</v>
      </c>
      <c r="BK160" s="203">
        <f>ROUND(I160*H160,2)</f>
        <v>0</v>
      </c>
      <c r="BL160" s="23" t="s">
        <v>146</v>
      </c>
      <c r="BM160" s="23" t="s">
        <v>329</v>
      </c>
    </row>
    <row r="161" spans="2:65" s="1" customFormat="1" ht="27">
      <c r="B161" s="40"/>
      <c r="C161" s="62"/>
      <c r="D161" s="208" t="s">
        <v>187</v>
      </c>
      <c r="E161" s="62"/>
      <c r="F161" s="209" t="s">
        <v>330</v>
      </c>
      <c r="G161" s="62"/>
      <c r="H161" s="62"/>
      <c r="I161" s="162"/>
      <c r="J161" s="62"/>
      <c r="K161" s="62"/>
      <c r="L161" s="60"/>
      <c r="M161" s="210"/>
      <c r="N161" s="41"/>
      <c r="O161" s="41"/>
      <c r="P161" s="41"/>
      <c r="Q161" s="41"/>
      <c r="R161" s="41"/>
      <c r="S161" s="41"/>
      <c r="T161" s="77"/>
      <c r="AT161" s="23" t="s">
        <v>187</v>
      </c>
      <c r="AU161" s="23" t="s">
        <v>83</v>
      </c>
    </row>
    <row r="162" spans="2:65" s="11" customFormat="1">
      <c r="B162" s="211"/>
      <c r="C162" s="212"/>
      <c r="D162" s="213" t="s">
        <v>189</v>
      </c>
      <c r="E162" s="214" t="s">
        <v>22</v>
      </c>
      <c r="F162" s="215" t="s">
        <v>331</v>
      </c>
      <c r="G162" s="212"/>
      <c r="H162" s="216">
        <v>540</v>
      </c>
      <c r="I162" s="217"/>
      <c r="J162" s="212"/>
      <c r="K162" s="212"/>
      <c r="L162" s="218"/>
      <c r="M162" s="219"/>
      <c r="N162" s="220"/>
      <c r="O162" s="220"/>
      <c r="P162" s="220"/>
      <c r="Q162" s="220"/>
      <c r="R162" s="220"/>
      <c r="S162" s="220"/>
      <c r="T162" s="221"/>
      <c r="AT162" s="222" t="s">
        <v>189</v>
      </c>
      <c r="AU162" s="222" t="s">
        <v>83</v>
      </c>
      <c r="AV162" s="11" t="s">
        <v>83</v>
      </c>
      <c r="AW162" s="11" t="s">
        <v>37</v>
      </c>
      <c r="AX162" s="11" t="s">
        <v>24</v>
      </c>
      <c r="AY162" s="222" t="s">
        <v>130</v>
      </c>
    </row>
    <row r="163" spans="2:65" s="1" customFormat="1" ht="44.25" customHeight="1">
      <c r="B163" s="40"/>
      <c r="C163" s="192" t="s">
        <v>332</v>
      </c>
      <c r="D163" s="192" t="s">
        <v>133</v>
      </c>
      <c r="E163" s="193" t="s">
        <v>333</v>
      </c>
      <c r="F163" s="194" t="s">
        <v>334</v>
      </c>
      <c r="G163" s="195" t="s">
        <v>198</v>
      </c>
      <c r="H163" s="196">
        <v>540</v>
      </c>
      <c r="I163" s="197"/>
      <c r="J163" s="198">
        <f>ROUND(I163*H163,2)</f>
        <v>0</v>
      </c>
      <c r="K163" s="194" t="s">
        <v>154</v>
      </c>
      <c r="L163" s="60"/>
      <c r="M163" s="199" t="s">
        <v>22</v>
      </c>
      <c r="N163" s="200" t="s">
        <v>45</v>
      </c>
      <c r="O163" s="41"/>
      <c r="P163" s="201">
        <f>O163*H163</f>
        <v>0</v>
      </c>
      <c r="Q163" s="201">
        <v>1.1E-4</v>
      </c>
      <c r="R163" s="201">
        <f>Q163*H163</f>
        <v>5.9400000000000001E-2</v>
      </c>
      <c r="S163" s="201">
        <v>0</v>
      </c>
      <c r="T163" s="202">
        <f>S163*H163</f>
        <v>0</v>
      </c>
      <c r="AR163" s="23" t="s">
        <v>146</v>
      </c>
      <c r="AT163" s="23" t="s">
        <v>133</v>
      </c>
      <c r="AU163" s="23" t="s">
        <v>83</v>
      </c>
      <c r="AY163" s="23" t="s">
        <v>130</v>
      </c>
      <c r="BE163" s="203">
        <f>IF(N163="základní",J163,0)</f>
        <v>0</v>
      </c>
      <c r="BF163" s="203">
        <f>IF(N163="snížená",J163,0)</f>
        <v>0</v>
      </c>
      <c r="BG163" s="203">
        <f>IF(N163="zákl. přenesená",J163,0)</f>
        <v>0</v>
      </c>
      <c r="BH163" s="203">
        <f>IF(N163="sníž. přenesená",J163,0)</f>
        <v>0</v>
      </c>
      <c r="BI163" s="203">
        <f>IF(N163="nulová",J163,0)</f>
        <v>0</v>
      </c>
      <c r="BJ163" s="23" t="s">
        <v>24</v>
      </c>
      <c r="BK163" s="203">
        <f>ROUND(I163*H163,2)</f>
        <v>0</v>
      </c>
      <c r="BL163" s="23" t="s">
        <v>146</v>
      </c>
      <c r="BM163" s="23" t="s">
        <v>335</v>
      </c>
    </row>
    <row r="164" spans="2:65" s="1" customFormat="1" ht="40.5">
      <c r="B164" s="40"/>
      <c r="C164" s="62"/>
      <c r="D164" s="208" t="s">
        <v>187</v>
      </c>
      <c r="E164" s="62"/>
      <c r="F164" s="209" t="s">
        <v>336</v>
      </c>
      <c r="G164" s="62"/>
      <c r="H164" s="62"/>
      <c r="I164" s="162"/>
      <c r="J164" s="62"/>
      <c r="K164" s="62"/>
      <c r="L164" s="60"/>
      <c r="M164" s="210"/>
      <c r="N164" s="41"/>
      <c r="O164" s="41"/>
      <c r="P164" s="41"/>
      <c r="Q164" s="41"/>
      <c r="R164" s="41"/>
      <c r="S164" s="41"/>
      <c r="T164" s="77"/>
      <c r="AT164" s="23" t="s">
        <v>187</v>
      </c>
      <c r="AU164" s="23" t="s">
        <v>83</v>
      </c>
    </row>
    <row r="165" spans="2:65" s="11" customFormat="1">
      <c r="B165" s="211"/>
      <c r="C165" s="212"/>
      <c r="D165" s="213" t="s">
        <v>189</v>
      </c>
      <c r="E165" s="214" t="s">
        <v>22</v>
      </c>
      <c r="F165" s="215" t="s">
        <v>331</v>
      </c>
      <c r="G165" s="212"/>
      <c r="H165" s="216">
        <v>540</v>
      </c>
      <c r="I165" s="217"/>
      <c r="J165" s="212"/>
      <c r="K165" s="212"/>
      <c r="L165" s="218"/>
      <c r="M165" s="219"/>
      <c r="N165" s="220"/>
      <c r="O165" s="220"/>
      <c r="P165" s="220"/>
      <c r="Q165" s="220"/>
      <c r="R165" s="220"/>
      <c r="S165" s="220"/>
      <c r="T165" s="221"/>
      <c r="AT165" s="222" t="s">
        <v>189</v>
      </c>
      <c r="AU165" s="222" t="s">
        <v>83</v>
      </c>
      <c r="AV165" s="11" t="s">
        <v>83</v>
      </c>
      <c r="AW165" s="11" t="s">
        <v>37</v>
      </c>
      <c r="AX165" s="11" t="s">
        <v>24</v>
      </c>
      <c r="AY165" s="222" t="s">
        <v>130</v>
      </c>
    </row>
    <row r="166" spans="2:65" s="1" customFormat="1" ht="22.5" customHeight="1">
      <c r="B166" s="40"/>
      <c r="C166" s="192" t="s">
        <v>337</v>
      </c>
      <c r="D166" s="192" t="s">
        <v>133</v>
      </c>
      <c r="E166" s="193" t="s">
        <v>338</v>
      </c>
      <c r="F166" s="194" t="s">
        <v>339</v>
      </c>
      <c r="G166" s="195" t="s">
        <v>198</v>
      </c>
      <c r="H166" s="196">
        <v>13.2</v>
      </c>
      <c r="I166" s="197"/>
      <c r="J166" s="198">
        <f>ROUND(I166*H166,2)</f>
        <v>0</v>
      </c>
      <c r="K166" s="194" t="s">
        <v>154</v>
      </c>
      <c r="L166" s="60"/>
      <c r="M166" s="199" t="s">
        <v>22</v>
      </c>
      <c r="N166" s="200" t="s">
        <v>45</v>
      </c>
      <c r="O166" s="41"/>
      <c r="P166" s="201">
        <f>O166*H166</f>
        <v>0</v>
      </c>
      <c r="Q166" s="201">
        <v>0</v>
      </c>
      <c r="R166" s="201">
        <f>Q166*H166</f>
        <v>0</v>
      </c>
      <c r="S166" s="201">
        <v>0</v>
      </c>
      <c r="T166" s="202">
        <f>S166*H166</f>
        <v>0</v>
      </c>
      <c r="AR166" s="23" t="s">
        <v>146</v>
      </c>
      <c r="AT166" s="23" t="s">
        <v>133</v>
      </c>
      <c r="AU166" s="23" t="s">
        <v>83</v>
      </c>
      <c r="AY166" s="23" t="s">
        <v>130</v>
      </c>
      <c r="BE166" s="203">
        <f>IF(N166="základní",J166,0)</f>
        <v>0</v>
      </c>
      <c r="BF166" s="203">
        <f>IF(N166="snížená",J166,0)</f>
        <v>0</v>
      </c>
      <c r="BG166" s="203">
        <f>IF(N166="zákl. přenesená",J166,0)</f>
        <v>0</v>
      </c>
      <c r="BH166" s="203">
        <f>IF(N166="sníž. přenesená",J166,0)</f>
        <v>0</v>
      </c>
      <c r="BI166" s="203">
        <f>IF(N166="nulová",J166,0)</f>
        <v>0</v>
      </c>
      <c r="BJ166" s="23" t="s">
        <v>24</v>
      </c>
      <c r="BK166" s="203">
        <f>ROUND(I166*H166,2)</f>
        <v>0</v>
      </c>
      <c r="BL166" s="23" t="s">
        <v>146</v>
      </c>
      <c r="BM166" s="23" t="s">
        <v>340</v>
      </c>
    </row>
    <row r="167" spans="2:65" s="1" customFormat="1" ht="27">
      <c r="B167" s="40"/>
      <c r="C167" s="62"/>
      <c r="D167" s="208" t="s">
        <v>187</v>
      </c>
      <c r="E167" s="62"/>
      <c r="F167" s="209" t="s">
        <v>341</v>
      </c>
      <c r="G167" s="62"/>
      <c r="H167" s="62"/>
      <c r="I167" s="162"/>
      <c r="J167" s="62"/>
      <c r="K167" s="62"/>
      <c r="L167" s="60"/>
      <c r="M167" s="210"/>
      <c r="N167" s="41"/>
      <c r="O167" s="41"/>
      <c r="P167" s="41"/>
      <c r="Q167" s="41"/>
      <c r="R167" s="41"/>
      <c r="S167" s="41"/>
      <c r="T167" s="77"/>
      <c r="AT167" s="23" t="s">
        <v>187</v>
      </c>
      <c r="AU167" s="23" t="s">
        <v>83</v>
      </c>
    </row>
    <row r="168" spans="2:65" s="11" customFormat="1" ht="27">
      <c r="B168" s="211"/>
      <c r="C168" s="212"/>
      <c r="D168" s="213" t="s">
        <v>189</v>
      </c>
      <c r="E168" s="214" t="s">
        <v>22</v>
      </c>
      <c r="F168" s="215" t="s">
        <v>342</v>
      </c>
      <c r="G168" s="212"/>
      <c r="H168" s="216">
        <v>13.2</v>
      </c>
      <c r="I168" s="217"/>
      <c r="J168" s="212"/>
      <c r="K168" s="212"/>
      <c r="L168" s="218"/>
      <c r="M168" s="219"/>
      <c r="N168" s="220"/>
      <c r="O168" s="220"/>
      <c r="P168" s="220"/>
      <c r="Q168" s="220"/>
      <c r="R168" s="220"/>
      <c r="S168" s="220"/>
      <c r="T168" s="221"/>
      <c r="AT168" s="222" t="s">
        <v>189</v>
      </c>
      <c r="AU168" s="222" t="s">
        <v>83</v>
      </c>
      <c r="AV168" s="11" t="s">
        <v>83</v>
      </c>
      <c r="AW168" s="11" t="s">
        <v>37</v>
      </c>
      <c r="AX168" s="11" t="s">
        <v>24</v>
      </c>
      <c r="AY168" s="222" t="s">
        <v>130</v>
      </c>
    </row>
    <row r="169" spans="2:65" s="1" customFormat="1" ht="22.5" customHeight="1">
      <c r="B169" s="40"/>
      <c r="C169" s="192" t="s">
        <v>343</v>
      </c>
      <c r="D169" s="192" t="s">
        <v>133</v>
      </c>
      <c r="E169" s="193" t="s">
        <v>344</v>
      </c>
      <c r="F169" s="194" t="s">
        <v>345</v>
      </c>
      <c r="G169" s="195" t="s">
        <v>198</v>
      </c>
      <c r="H169" s="196">
        <v>38</v>
      </c>
      <c r="I169" s="197"/>
      <c r="J169" s="198">
        <f>ROUND(I169*H169,2)</f>
        <v>0</v>
      </c>
      <c r="K169" s="194" t="s">
        <v>154</v>
      </c>
      <c r="L169" s="60"/>
      <c r="M169" s="199" t="s">
        <v>22</v>
      </c>
      <c r="N169" s="200" t="s">
        <v>45</v>
      </c>
      <c r="O169" s="41"/>
      <c r="P169" s="201">
        <f>O169*H169</f>
        <v>0</v>
      </c>
      <c r="Q169" s="201">
        <v>0</v>
      </c>
      <c r="R169" s="201">
        <f>Q169*H169</f>
        <v>0</v>
      </c>
      <c r="S169" s="201">
        <v>0</v>
      </c>
      <c r="T169" s="202">
        <f>S169*H169</f>
        <v>0</v>
      </c>
      <c r="AR169" s="23" t="s">
        <v>146</v>
      </c>
      <c r="AT169" s="23" t="s">
        <v>133</v>
      </c>
      <c r="AU169" s="23" t="s">
        <v>83</v>
      </c>
      <c r="AY169" s="23" t="s">
        <v>130</v>
      </c>
      <c r="BE169" s="203">
        <f>IF(N169="základní",J169,0)</f>
        <v>0</v>
      </c>
      <c r="BF169" s="203">
        <f>IF(N169="snížená",J169,0)</f>
        <v>0</v>
      </c>
      <c r="BG169" s="203">
        <f>IF(N169="zákl. přenesená",J169,0)</f>
        <v>0</v>
      </c>
      <c r="BH169" s="203">
        <f>IF(N169="sníž. přenesená",J169,0)</f>
        <v>0</v>
      </c>
      <c r="BI169" s="203">
        <f>IF(N169="nulová",J169,0)</f>
        <v>0</v>
      </c>
      <c r="BJ169" s="23" t="s">
        <v>24</v>
      </c>
      <c r="BK169" s="203">
        <f>ROUND(I169*H169,2)</f>
        <v>0</v>
      </c>
      <c r="BL169" s="23" t="s">
        <v>146</v>
      </c>
      <c r="BM169" s="23" t="s">
        <v>346</v>
      </c>
    </row>
    <row r="170" spans="2:65" s="1" customFormat="1" ht="27">
      <c r="B170" s="40"/>
      <c r="C170" s="62"/>
      <c r="D170" s="208" t="s">
        <v>187</v>
      </c>
      <c r="E170" s="62"/>
      <c r="F170" s="209" t="s">
        <v>341</v>
      </c>
      <c r="G170" s="62"/>
      <c r="H170" s="62"/>
      <c r="I170" s="162"/>
      <c r="J170" s="62"/>
      <c r="K170" s="62"/>
      <c r="L170" s="60"/>
      <c r="M170" s="210"/>
      <c r="N170" s="41"/>
      <c r="O170" s="41"/>
      <c r="P170" s="41"/>
      <c r="Q170" s="41"/>
      <c r="R170" s="41"/>
      <c r="S170" s="41"/>
      <c r="T170" s="77"/>
      <c r="AT170" s="23" t="s">
        <v>187</v>
      </c>
      <c r="AU170" s="23" t="s">
        <v>83</v>
      </c>
    </row>
    <row r="171" spans="2:65" s="11" customFormat="1">
      <c r="B171" s="211"/>
      <c r="C171" s="212"/>
      <c r="D171" s="213" t="s">
        <v>189</v>
      </c>
      <c r="E171" s="214" t="s">
        <v>22</v>
      </c>
      <c r="F171" s="215" t="s">
        <v>347</v>
      </c>
      <c r="G171" s="212"/>
      <c r="H171" s="216">
        <v>38</v>
      </c>
      <c r="I171" s="217"/>
      <c r="J171" s="212"/>
      <c r="K171" s="212"/>
      <c r="L171" s="218"/>
      <c r="M171" s="219"/>
      <c r="N171" s="220"/>
      <c r="O171" s="220"/>
      <c r="P171" s="220"/>
      <c r="Q171" s="220"/>
      <c r="R171" s="220"/>
      <c r="S171" s="220"/>
      <c r="T171" s="221"/>
      <c r="AT171" s="222" t="s">
        <v>189</v>
      </c>
      <c r="AU171" s="222" t="s">
        <v>83</v>
      </c>
      <c r="AV171" s="11" t="s">
        <v>83</v>
      </c>
      <c r="AW171" s="11" t="s">
        <v>37</v>
      </c>
      <c r="AX171" s="11" t="s">
        <v>24</v>
      </c>
      <c r="AY171" s="222" t="s">
        <v>130</v>
      </c>
    </row>
    <row r="172" spans="2:65" s="1" customFormat="1" ht="57" customHeight="1">
      <c r="B172" s="40"/>
      <c r="C172" s="192" t="s">
        <v>348</v>
      </c>
      <c r="D172" s="192" t="s">
        <v>133</v>
      </c>
      <c r="E172" s="193" t="s">
        <v>349</v>
      </c>
      <c r="F172" s="194" t="s">
        <v>350</v>
      </c>
      <c r="G172" s="195" t="s">
        <v>198</v>
      </c>
      <c r="H172" s="196">
        <v>48</v>
      </c>
      <c r="I172" s="197"/>
      <c r="J172" s="198">
        <f>ROUND(I172*H172,2)</f>
        <v>0</v>
      </c>
      <c r="K172" s="194" t="s">
        <v>154</v>
      </c>
      <c r="L172" s="60"/>
      <c r="M172" s="199" t="s">
        <v>22</v>
      </c>
      <c r="N172" s="200" t="s">
        <v>45</v>
      </c>
      <c r="O172" s="41"/>
      <c r="P172" s="201">
        <f>O172*H172</f>
        <v>0</v>
      </c>
      <c r="Q172" s="201">
        <v>9.0000000000000006E-5</v>
      </c>
      <c r="R172" s="201">
        <f>Q172*H172</f>
        <v>4.3200000000000001E-3</v>
      </c>
      <c r="S172" s="201">
        <v>4.2000000000000003E-2</v>
      </c>
      <c r="T172" s="202">
        <f>S172*H172</f>
        <v>2.016</v>
      </c>
      <c r="AR172" s="23" t="s">
        <v>146</v>
      </c>
      <c r="AT172" s="23" t="s">
        <v>133</v>
      </c>
      <c r="AU172" s="23" t="s">
        <v>83</v>
      </c>
      <c r="AY172" s="23" t="s">
        <v>130</v>
      </c>
      <c r="BE172" s="203">
        <f>IF(N172="základní",J172,0)</f>
        <v>0</v>
      </c>
      <c r="BF172" s="203">
        <f>IF(N172="snížená",J172,0)</f>
        <v>0</v>
      </c>
      <c r="BG172" s="203">
        <f>IF(N172="zákl. přenesená",J172,0)</f>
        <v>0</v>
      </c>
      <c r="BH172" s="203">
        <f>IF(N172="sníž. přenesená",J172,0)</f>
        <v>0</v>
      </c>
      <c r="BI172" s="203">
        <f>IF(N172="nulová",J172,0)</f>
        <v>0</v>
      </c>
      <c r="BJ172" s="23" t="s">
        <v>24</v>
      </c>
      <c r="BK172" s="203">
        <f>ROUND(I172*H172,2)</f>
        <v>0</v>
      </c>
      <c r="BL172" s="23" t="s">
        <v>146</v>
      </c>
      <c r="BM172" s="23" t="s">
        <v>351</v>
      </c>
    </row>
    <row r="173" spans="2:65" s="1" customFormat="1" ht="108">
      <c r="B173" s="40"/>
      <c r="C173" s="62"/>
      <c r="D173" s="208" t="s">
        <v>187</v>
      </c>
      <c r="E173" s="62"/>
      <c r="F173" s="209" t="s">
        <v>352</v>
      </c>
      <c r="G173" s="62"/>
      <c r="H173" s="62"/>
      <c r="I173" s="162"/>
      <c r="J173" s="62"/>
      <c r="K173" s="62"/>
      <c r="L173" s="60"/>
      <c r="M173" s="210"/>
      <c r="N173" s="41"/>
      <c r="O173" s="41"/>
      <c r="P173" s="41"/>
      <c r="Q173" s="41"/>
      <c r="R173" s="41"/>
      <c r="S173" s="41"/>
      <c r="T173" s="77"/>
      <c r="AT173" s="23" t="s">
        <v>187</v>
      </c>
      <c r="AU173" s="23" t="s">
        <v>83</v>
      </c>
    </row>
    <row r="174" spans="2:65" s="11" customFormat="1">
      <c r="B174" s="211"/>
      <c r="C174" s="212"/>
      <c r="D174" s="213" t="s">
        <v>189</v>
      </c>
      <c r="E174" s="214" t="s">
        <v>22</v>
      </c>
      <c r="F174" s="215" t="s">
        <v>353</v>
      </c>
      <c r="G174" s="212"/>
      <c r="H174" s="216">
        <v>48</v>
      </c>
      <c r="I174" s="217"/>
      <c r="J174" s="212"/>
      <c r="K174" s="212"/>
      <c r="L174" s="218"/>
      <c r="M174" s="219"/>
      <c r="N174" s="220"/>
      <c r="O174" s="220"/>
      <c r="P174" s="220"/>
      <c r="Q174" s="220"/>
      <c r="R174" s="220"/>
      <c r="S174" s="220"/>
      <c r="T174" s="221"/>
      <c r="AT174" s="222" t="s">
        <v>189</v>
      </c>
      <c r="AU174" s="222" t="s">
        <v>83</v>
      </c>
      <c r="AV174" s="11" t="s">
        <v>83</v>
      </c>
      <c r="AW174" s="11" t="s">
        <v>37</v>
      </c>
      <c r="AX174" s="11" t="s">
        <v>24</v>
      </c>
      <c r="AY174" s="222" t="s">
        <v>130</v>
      </c>
    </row>
    <row r="175" spans="2:65" s="1" customFormat="1" ht="57" customHeight="1">
      <c r="B175" s="40"/>
      <c r="C175" s="192" t="s">
        <v>354</v>
      </c>
      <c r="D175" s="192" t="s">
        <v>133</v>
      </c>
      <c r="E175" s="193" t="s">
        <v>355</v>
      </c>
      <c r="F175" s="194" t="s">
        <v>356</v>
      </c>
      <c r="G175" s="195" t="s">
        <v>198</v>
      </c>
      <c r="H175" s="196">
        <v>1516</v>
      </c>
      <c r="I175" s="197"/>
      <c r="J175" s="198">
        <f>ROUND(I175*H175,2)</f>
        <v>0</v>
      </c>
      <c r="K175" s="194" t="s">
        <v>154</v>
      </c>
      <c r="L175" s="60"/>
      <c r="M175" s="199" t="s">
        <v>22</v>
      </c>
      <c r="N175" s="200" t="s">
        <v>45</v>
      </c>
      <c r="O175" s="41"/>
      <c r="P175" s="201">
        <f>O175*H175</f>
        <v>0</v>
      </c>
      <c r="Q175" s="201">
        <v>0</v>
      </c>
      <c r="R175" s="201">
        <f>Q175*H175</f>
        <v>0</v>
      </c>
      <c r="S175" s="201">
        <v>0</v>
      </c>
      <c r="T175" s="202">
        <f>S175*H175</f>
        <v>0</v>
      </c>
      <c r="AR175" s="23" t="s">
        <v>146</v>
      </c>
      <c r="AT175" s="23" t="s">
        <v>133</v>
      </c>
      <c r="AU175" s="23" t="s">
        <v>83</v>
      </c>
      <c r="AY175" s="23" t="s">
        <v>130</v>
      </c>
      <c r="BE175" s="203">
        <f>IF(N175="základní",J175,0)</f>
        <v>0</v>
      </c>
      <c r="BF175" s="203">
        <f>IF(N175="snížená",J175,0)</f>
        <v>0</v>
      </c>
      <c r="BG175" s="203">
        <f>IF(N175="zákl. přenesená",J175,0)</f>
        <v>0</v>
      </c>
      <c r="BH175" s="203">
        <f>IF(N175="sníž. přenesená",J175,0)</f>
        <v>0</v>
      </c>
      <c r="BI175" s="203">
        <f>IF(N175="nulová",J175,0)</f>
        <v>0</v>
      </c>
      <c r="BJ175" s="23" t="s">
        <v>24</v>
      </c>
      <c r="BK175" s="203">
        <f>ROUND(I175*H175,2)</f>
        <v>0</v>
      </c>
      <c r="BL175" s="23" t="s">
        <v>146</v>
      </c>
      <c r="BM175" s="23" t="s">
        <v>357</v>
      </c>
    </row>
    <row r="176" spans="2:65" s="1" customFormat="1" ht="67.5">
      <c r="B176" s="40"/>
      <c r="C176" s="62"/>
      <c r="D176" s="208" t="s">
        <v>187</v>
      </c>
      <c r="E176" s="62"/>
      <c r="F176" s="209" t="s">
        <v>358</v>
      </c>
      <c r="G176" s="62"/>
      <c r="H176" s="62"/>
      <c r="I176" s="162"/>
      <c r="J176" s="62"/>
      <c r="K176" s="62"/>
      <c r="L176" s="60"/>
      <c r="M176" s="210"/>
      <c r="N176" s="41"/>
      <c r="O176" s="41"/>
      <c r="P176" s="41"/>
      <c r="Q176" s="41"/>
      <c r="R176" s="41"/>
      <c r="S176" s="41"/>
      <c r="T176" s="77"/>
      <c r="AT176" s="23" t="s">
        <v>187</v>
      </c>
      <c r="AU176" s="23" t="s">
        <v>83</v>
      </c>
    </row>
    <row r="177" spans="2:65" s="10" customFormat="1" ht="29.85" customHeight="1">
      <c r="B177" s="175"/>
      <c r="C177" s="176"/>
      <c r="D177" s="189" t="s">
        <v>73</v>
      </c>
      <c r="E177" s="190" t="s">
        <v>359</v>
      </c>
      <c r="F177" s="190" t="s">
        <v>360</v>
      </c>
      <c r="G177" s="176"/>
      <c r="H177" s="176"/>
      <c r="I177" s="179"/>
      <c r="J177" s="191">
        <f>BK177</f>
        <v>0</v>
      </c>
      <c r="K177" s="176"/>
      <c r="L177" s="181"/>
      <c r="M177" s="182"/>
      <c r="N177" s="183"/>
      <c r="O177" s="183"/>
      <c r="P177" s="184">
        <f>SUM(P178:P190)</f>
        <v>0</v>
      </c>
      <c r="Q177" s="183"/>
      <c r="R177" s="184">
        <f>SUM(R178:R190)</f>
        <v>0</v>
      </c>
      <c r="S177" s="183"/>
      <c r="T177" s="185">
        <f>SUM(T178:T190)</f>
        <v>0</v>
      </c>
      <c r="AR177" s="186" t="s">
        <v>24</v>
      </c>
      <c r="AT177" s="187" t="s">
        <v>73</v>
      </c>
      <c r="AU177" s="187" t="s">
        <v>24</v>
      </c>
      <c r="AY177" s="186" t="s">
        <v>130</v>
      </c>
      <c r="BK177" s="188">
        <f>SUM(BK178:BK190)</f>
        <v>0</v>
      </c>
    </row>
    <row r="178" spans="2:65" s="1" customFormat="1" ht="31.5" customHeight="1">
      <c r="B178" s="40"/>
      <c r="C178" s="192" t="s">
        <v>361</v>
      </c>
      <c r="D178" s="192" t="s">
        <v>133</v>
      </c>
      <c r="E178" s="193" t="s">
        <v>362</v>
      </c>
      <c r="F178" s="194" t="s">
        <v>363</v>
      </c>
      <c r="G178" s="195" t="s">
        <v>364</v>
      </c>
      <c r="H178" s="196">
        <v>421.32600000000002</v>
      </c>
      <c r="I178" s="197"/>
      <c r="J178" s="198">
        <f>ROUND(I178*H178,2)</f>
        <v>0</v>
      </c>
      <c r="K178" s="194" t="s">
        <v>154</v>
      </c>
      <c r="L178" s="60"/>
      <c r="M178" s="199" t="s">
        <v>22</v>
      </c>
      <c r="N178" s="200" t="s">
        <v>45</v>
      </c>
      <c r="O178" s="41"/>
      <c r="P178" s="201">
        <f>O178*H178</f>
        <v>0</v>
      </c>
      <c r="Q178" s="201">
        <v>0</v>
      </c>
      <c r="R178" s="201">
        <f>Q178*H178</f>
        <v>0</v>
      </c>
      <c r="S178" s="201">
        <v>0</v>
      </c>
      <c r="T178" s="202">
        <f>S178*H178</f>
        <v>0</v>
      </c>
      <c r="AR178" s="23" t="s">
        <v>146</v>
      </c>
      <c r="AT178" s="23" t="s">
        <v>133</v>
      </c>
      <c r="AU178" s="23" t="s">
        <v>83</v>
      </c>
      <c r="AY178" s="23" t="s">
        <v>130</v>
      </c>
      <c r="BE178" s="203">
        <f>IF(N178="základní",J178,0)</f>
        <v>0</v>
      </c>
      <c r="BF178" s="203">
        <f>IF(N178="snížená",J178,0)</f>
        <v>0</v>
      </c>
      <c r="BG178" s="203">
        <f>IF(N178="zákl. přenesená",J178,0)</f>
        <v>0</v>
      </c>
      <c r="BH178" s="203">
        <f>IF(N178="sníž. přenesená",J178,0)</f>
        <v>0</v>
      </c>
      <c r="BI178" s="203">
        <f>IF(N178="nulová",J178,0)</f>
        <v>0</v>
      </c>
      <c r="BJ178" s="23" t="s">
        <v>24</v>
      </c>
      <c r="BK178" s="203">
        <f>ROUND(I178*H178,2)</f>
        <v>0</v>
      </c>
      <c r="BL178" s="23" t="s">
        <v>146</v>
      </c>
      <c r="BM178" s="23" t="s">
        <v>365</v>
      </c>
    </row>
    <row r="179" spans="2:65" s="1" customFormat="1" ht="94.5">
      <c r="B179" s="40"/>
      <c r="C179" s="62"/>
      <c r="D179" s="208" t="s">
        <v>187</v>
      </c>
      <c r="E179" s="62"/>
      <c r="F179" s="209" t="s">
        <v>366</v>
      </c>
      <c r="G179" s="62"/>
      <c r="H179" s="62"/>
      <c r="I179" s="162"/>
      <c r="J179" s="62"/>
      <c r="K179" s="62"/>
      <c r="L179" s="60"/>
      <c r="M179" s="210"/>
      <c r="N179" s="41"/>
      <c r="O179" s="41"/>
      <c r="P179" s="41"/>
      <c r="Q179" s="41"/>
      <c r="R179" s="41"/>
      <c r="S179" s="41"/>
      <c r="T179" s="77"/>
      <c r="AT179" s="23" t="s">
        <v>187</v>
      </c>
      <c r="AU179" s="23" t="s">
        <v>83</v>
      </c>
    </row>
    <row r="180" spans="2:65" s="11" customFormat="1">
      <c r="B180" s="211"/>
      <c r="C180" s="212"/>
      <c r="D180" s="213" t="s">
        <v>189</v>
      </c>
      <c r="E180" s="214" t="s">
        <v>22</v>
      </c>
      <c r="F180" s="215" t="s">
        <v>367</v>
      </c>
      <c r="G180" s="212"/>
      <c r="H180" s="216">
        <v>421.32600000000002</v>
      </c>
      <c r="I180" s="217"/>
      <c r="J180" s="212"/>
      <c r="K180" s="212"/>
      <c r="L180" s="218"/>
      <c r="M180" s="219"/>
      <c r="N180" s="220"/>
      <c r="O180" s="220"/>
      <c r="P180" s="220"/>
      <c r="Q180" s="220"/>
      <c r="R180" s="220"/>
      <c r="S180" s="220"/>
      <c r="T180" s="221"/>
      <c r="AT180" s="222" t="s">
        <v>189</v>
      </c>
      <c r="AU180" s="222" t="s">
        <v>83</v>
      </c>
      <c r="AV180" s="11" t="s">
        <v>83</v>
      </c>
      <c r="AW180" s="11" t="s">
        <v>37</v>
      </c>
      <c r="AX180" s="11" t="s">
        <v>24</v>
      </c>
      <c r="AY180" s="222" t="s">
        <v>130</v>
      </c>
    </row>
    <row r="181" spans="2:65" s="1" customFormat="1" ht="31.5" customHeight="1">
      <c r="B181" s="40"/>
      <c r="C181" s="192" t="s">
        <v>368</v>
      </c>
      <c r="D181" s="192" t="s">
        <v>133</v>
      </c>
      <c r="E181" s="193" t="s">
        <v>369</v>
      </c>
      <c r="F181" s="194" t="s">
        <v>370</v>
      </c>
      <c r="G181" s="195" t="s">
        <v>364</v>
      </c>
      <c r="H181" s="196">
        <v>8005.1940000000004</v>
      </c>
      <c r="I181" s="197"/>
      <c r="J181" s="198">
        <f>ROUND(I181*H181,2)</f>
        <v>0</v>
      </c>
      <c r="K181" s="194" t="s">
        <v>154</v>
      </c>
      <c r="L181" s="60"/>
      <c r="M181" s="199" t="s">
        <v>22</v>
      </c>
      <c r="N181" s="200" t="s">
        <v>45</v>
      </c>
      <c r="O181" s="41"/>
      <c r="P181" s="201">
        <f>O181*H181</f>
        <v>0</v>
      </c>
      <c r="Q181" s="201">
        <v>0</v>
      </c>
      <c r="R181" s="201">
        <f>Q181*H181</f>
        <v>0</v>
      </c>
      <c r="S181" s="201">
        <v>0</v>
      </c>
      <c r="T181" s="202">
        <f>S181*H181</f>
        <v>0</v>
      </c>
      <c r="AR181" s="23" t="s">
        <v>146</v>
      </c>
      <c r="AT181" s="23" t="s">
        <v>133</v>
      </c>
      <c r="AU181" s="23" t="s">
        <v>83</v>
      </c>
      <c r="AY181" s="23" t="s">
        <v>130</v>
      </c>
      <c r="BE181" s="203">
        <f>IF(N181="základní",J181,0)</f>
        <v>0</v>
      </c>
      <c r="BF181" s="203">
        <f>IF(N181="snížená",J181,0)</f>
        <v>0</v>
      </c>
      <c r="BG181" s="203">
        <f>IF(N181="zákl. přenesená",J181,0)</f>
        <v>0</v>
      </c>
      <c r="BH181" s="203">
        <f>IF(N181="sníž. přenesená",J181,0)</f>
        <v>0</v>
      </c>
      <c r="BI181" s="203">
        <f>IF(N181="nulová",J181,0)</f>
        <v>0</v>
      </c>
      <c r="BJ181" s="23" t="s">
        <v>24</v>
      </c>
      <c r="BK181" s="203">
        <f>ROUND(I181*H181,2)</f>
        <v>0</v>
      </c>
      <c r="BL181" s="23" t="s">
        <v>146</v>
      </c>
      <c r="BM181" s="23" t="s">
        <v>371</v>
      </c>
    </row>
    <row r="182" spans="2:65" s="1" customFormat="1" ht="94.5">
      <c r="B182" s="40"/>
      <c r="C182" s="62"/>
      <c r="D182" s="208" t="s">
        <v>187</v>
      </c>
      <c r="E182" s="62"/>
      <c r="F182" s="209" t="s">
        <v>366</v>
      </c>
      <c r="G182" s="62"/>
      <c r="H182" s="62"/>
      <c r="I182" s="162"/>
      <c r="J182" s="62"/>
      <c r="K182" s="62"/>
      <c r="L182" s="60"/>
      <c r="M182" s="210"/>
      <c r="N182" s="41"/>
      <c r="O182" s="41"/>
      <c r="P182" s="41"/>
      <c r="Q182" s="41"/>
      <c r="R182" s="41"/>
      <c r="S182" s="41"/>
      <c r="T182" s="77"/>
      <c r="AT182" s="23" t="s">
        <v>187</v>
      </c>
      <c r="AU182" s="23" t="s">
        <v>83</v>
      </c>
    </row>
    <row r="183" spans="2:65" s="11" customFormat="1">
      <c r="B183" s="211"/>
      <c r="C183" s="212"/>
      <c r="D183" s="208" t="s">
        <v>189</v>
      </c>
      <c r="E183" s="235" t="s">
        <v>22</v>
      </c>
      <c r="F183" s="233" t="s">
        <v>372</v>
      </c>
      <c r="G183" s="212"/>
      <c r="H183" s="234">
        <v>421.32600000000002</v>
      </c>
      <c r="I183" s="217"/>
      <c r="J183" s="212"/>
      <c r="K183" s="212"/>
      <c r="L183" s="218"/>
      <c r="M183" s="219"/>
      <c r="N183" s="220"/>
      <c r="O183" s="220"/>
      <c r="P183" s="220"/>
      <c r="Q183" s="220"/>
      <c r="R183" s="220"/>
      <c r="S183" s="220"/>
      <c r="T183" s="221"/>
      <c r="AT183" s="222" t="s">
        <v>189</v>
      </c>
      <c r="AU183" s="222" t="s">
        <v>83</v>
      </c>
      <c r="AV183" s="11" t="s">
        <v>83</v>
      </c>
      <c r="AW183" s="11" t="s">
        <v>37</v>
      </c>
      <c r="AX183" s="11" t="s">
        <v>24</v>
      </c>
      <c r="AY183" s="222" t="s">
        <v>130</v>
      </c>
    </row>
    <row r="184" spans="2:65" s="11" customFormat="1">
      <c r="B184" s="211"/>
      <c r="C184" s="212"/>
      <c r="D184" s="213" t="s">
        <v>189</v>
      </c>
      <c r="E184" s="212"/>
      <c r="F184" s="215" t="s">
        <v>373</v>
      </c>
      <c r="G184" s="212"/>
      <c r="H184" s="216">
        <v>8005.1940000000004</v>
      </c>
      <c r="I184" s="217"/>
      <c r="J184" s="212"/>
      <c r="K184" s="212"/>
      <c r="L184" s="218"/>
      <c r="M184" s="219"/>
      <c r="N184" s="220"/>
      <c r="O184" s="220"/>
      <c r="P184" s="220"/>
      <c r="Q184" s="220"/>
      <c r="R184" s="220"/>
      <c r="S184" s="220"/>
      <c r="T184" s="221"/>
      <c r="AT184" s="222" t="s">
        <v>189</v>
      </c>
      <c r="AU184" s="222" t="s">
        <v>83</v>
      </c>
      <c r="AV184" s="11" t="s">
        <v>83</v>
      </c>
      <c r="AW184" s="11" t="s">
        <v>6</v>
      </c>
      <c r="AX184" s="11" t="s">
        <v>24</v>
      </c>
      <c r="AY184" s="222" t="s">
        <v>130</v>
      </c>
    </row>
    <row r="185" spans="2:65" s="1" customFormat="1" ht="22.5" customHeight="1">
      <c r="B185" s="40"/>
      <c r="C185" s="192" t="s">
        <v>374</v>
      </c>
      <c r="D185" s="192" t="s">
        <v>133</v>
      </c>
      <c r="E185" s="193" t="s">
        <v>375</v>
      </c>
      <c r="F185" s="194" t="s">
        <v>376</v>
      </c>
      <c r="G185" s="195" t="s">
        <v>364</v>
      </c>
      <c r="H185" s="196">
        <v>421.32600000000002</v>
      </c>
      <c r="I185" s="197"/>
      <c r="J185" s="198">
        <f>ROUND(I185*H185,2)</f>
        <v>0</v>
      </c>
      <c r="K185" s="194" t="s">
        <v>154</v>
      </c>
      <c r="L185" s="60"/>
      <c r="M185" s="199" t="s">
        <v>22</v>
      </c>
      <c r="N185" s="200" t="s">
        <v>45</v>
      </c>
      <c r="O185" s="41"/>
      <c r="P185" s="201">
        <f>O185*H185</f>
        <v>0</v>
      </c>
      <c r="Q185" s="201">
        <v>0</v>
      </c>
      <c r="R185" s="201">
        <f>Q185*H185</f>
        <v>0</v>
      </c>
      <c r="S185" s="201">
        <v>0</v>
      </c>
      <c r="T185" s="202">
        <f>S185*H185</f>
        <v>0</v>
      </c>
      <c r="AR185" s="23" t="s">
        <v>146</v>
      </c>
      <c r="AT185" s="23" t="s">
        <v>133</v>
      </c>
      <c r="AU185" s="23" t="s">
        <v>83</v>
      </c>
      <c r="AY185" s="23" t="s">
        <v>130</v>
      </c>
      <c r="BE185" s="203">
        <f>IF(N185="základní",J185,0)</f>
        <v>0</v>
      </c>
      <c r="BF185" s="203">
        <f>IF(N185="snížená",J185,0)</f>
        <v>0</v>
      </c>
      <c r="BG185" s="203">
        <f>IF(N185="zákl. přenesená",J185,0)</f>
        <v>0</v>
      </c>
      <c r="BH185" s="203">
        <f>IF(N185="sníž. přenesená",J185,0)</f>
        <v>0</v>
      </c>
      <c r="BI185" s="203">
        <f>IF(N185="nulová",J185,0)</f>
        <v>0</v>
      </c>
      <c r="BJ185" s="23" t="s">
        <v>24</v>
      </c>
      <c r="BK185" s="203">
        <f>ROUND(I185*H185,2)</f>
        <v>0</v>
      </c>
      <c r="BL185" s="23" t="s">
        <v>146</v>
      </c>
      <c r="BM185" s="23" t="s">
        <v>377</v>
      </c>
    </row>
    <row r="186" spans="2:65" s="1" customFormat="1" ht="40.5">
      <c r="B186" s="40"/>
      <c r="C186" s="62"/>
      <c r="D186" s="208" t="s">
        <v>187</v>
      </c>
      <c r="E186" s="62"/>
      <c r="F186" s="209" t="s">
        <v>378</v>
      </c>
      <c r="G186" s="62"/>
      <c r="H186" s="62"/>
      <c r="I186" s="162"/>
      <c r="J186" s="62"/>
      <c r="K186" s="62"/>
      <c r="L186" s="60"/>
      <c r="M186" s="210"/>
      <c r="N186" s="41"/>
      <c r="O186" s="41"/>
      <c r="P186" s="41"/>
      <c r="Q186" s="41"/>
      <c r="R186" s="41"/>
      <c r="S186" s="41"/>
      <c r="T186" s="77"/>
      <c r="AT186" s="23" t="s">
        <v>187</v>
      </c>
      <c r="AU186" s="23" t="s">
        <v>83</v>
      </c>
    </row>
    <row r="187" spans="2:65" s="11" customFormat="1">
      <c r="B187" s="211"/>
      <c r="C187" s="212"/>
      <c r="D187" s="213" t="s">
        <v>189</v>
      </c>
      <c r="E187" s="214" t="s">
        <v>22</v>
      </c>
      <c r="F187" s="215" t="s">
        <v>372</v>
      </c>
      <c r="G187" s="212"/>
      <c r="H187" s="216">
        <v>421.32600000000002</v>
      </c>
      <c r="I187" s="217"/>
      <c r="J187" s="212"/>
      <c r="K187" s="212"/>
      <c r="L187" s="218"/>
      <c r="M187" s="219"/>
      <c r="N187" s="220"/>
      <c r="O187" s="220"/>
      <c r="P187" s="220"/>
      <c r="Q187" s="220"/>
      <c r="R187" s="220"/>
      <c r="S187" s="220"/>
      <c r="T187" s="221"/>
      <c r="AT187" s="222" t="s">
        <v>189</v>
      </c>
      <c r="AU187" s="222" t="s">
        <v>83</v>
      </c>
      <c r="AV187" s="11" t="s">
        <v>83</v>
      </c>
      <c r="AW187" s="11" t="s">
        <v>37</v>
      </c>
      <c r="AX187" s="11" t="s">
        <v>24</v>
      </c>
      <c r="AY187" s="222" t="s">
        <v>130</v>
      </c>
    </row>
    <row r="188" spans="2:65" s="1" customFormat="1" ht="22.5" customHeight="1">
      <c r="B188" s="40"/>
      <c r="C188" s="192" t="s">
        <v>379</v>
      </c>
      <c r="D188" s="192" t="s">
        <v>133</v>
      </c>
      <c r="E188" s="193" t="s">
        <v>380</v>
      </c>
      <c r="F188" s="194" t="s">
        <v>381</v>
      </c>
      <c r="G188" s="195" t="s">
        <v>364</v>
      </c>
      <c r="H188" s="196">
        <v>421.32600000000002</v>
      </c>
      <c r="I188" s="197"/>
      <c r="J188" s="198">
        <f>ROUND(I188*H188,2)</f>
        <v>0</v>
      </c>
      <c r="K188" s="194" t="s">
        <v>154</v>
      </c>
      <c r="L188" s="60"/>
      <c r="M188" s="199" t="s">
        <v>22</v>
      </c>
      <c r="N188" s="200" t="s">
        <v>45</v>
      </c>
      <c r="O188" s="41"/>
      <c r="P188" s="201">
        <f>O188*H188</f>
        <v>0</v>
      </c>
      <c r="Q188" s="201">
        <v>0</v>
      </c>
      <c r="R188" s="201">
        <f>Q188*H188</f>
        <v>0</v>
      </c>
      <c r="S188" s="201">
        <v>0</v>
      </c>
      <c r="T188" s="202">
        <f>S188*H188</f>
        <v>0</v>
      </c>
      <c r="AR188" s="23" t="s">
        <v>146</v>
      </c>
      <c r="AT188" s="23" t="s">
        <v>133</v>
      </c>
      <c r="AU188" s="23" t="s">
        <v>83</v>
      </c>
      <c r="AY188" s="23" t="s">
        <v>130</v>
      </c>
      <c r="BE188" s="203">
        <f>IF(N188="základní",J188,0)</f>
        <v>0</v>
      </c>
      <c r="BF188" s="203">
        <f>IF(N188="snížená",J188,0)</f>
        <v>0</v>
      </c>
      <c r="BG188" s="203">
        <f>IF(N188="zákl. přenesená",J188,0)</f>
        <v>0</v>
      </c>
      <c r="BH188" s="203">
        <f>IF(N188="sníž. přenesená",J188,0)</f>
        <v>0</v>
      </c>
      <c r="BI188" s="203">
        <f>IF(N188="nulová",J188,0)</f>
        <v>0</v>
      </c>
      <c r="BJ188" s="23" t="s">
        <v>24</v>
      </c>
      <c r="BK188" s="203">
        <f>ROUND(I188*H188,2)</f>
        <v>0</v>
      </c>
      <c r="BL188" s="23" t="s">
        <v>146</v>
      </c>
      <c r="BM188" s="23" t="s">
        <v>382</v>
      </c>
    </row>
    <row r="189" spans="2:65" s="1" customFormat="1" ht="67.5">
      <c r="B189" s="40"/>
      <c r="C189" s="62"/>
      <c r="D189" s="208" t="s">
        <v>187</v>
      </c>
      <c r="E189" s="62"/>
      <c r="F189" s="209" t="s">
        <v>383</v>
      </c>
      <c r="G189" s="62"/>
      <c r="H189" s="62"/>
      <c r="I189" s="162"/>
      <c r="J189" s="62"/>
      <c r="K189" s="62"/>
      <c r="L189" s="60"/>
      <c r="M189" s="210"/>
      <c r="N189" s="41"/>
      <c r="O189" s="41"/>
      <c r="P189" s="41"/>
      <c r="Q189" s="41"/>
      <c r="R189" s="41"/>
      <c r="S189" s="41"/>
      <c r="T189" s="77"/>
      <c r="AT189" s="23" t="s">
        <v>187</v>
      </c>
      <c r="AU189" s="23" t="s">
        <v>83</v>
      </c>
    </row>
    <row r="190" spans="2:65" s="11" customFormat="1">
      <c r="B190" s="211"/>
      <c r="C190" s="212"/>
      <c r="D190" s="208" t="s">
        <v>189</v>
      </c>
      <c r="E190" s="235" t="s">
        <v>22</v>
      </c>
      <c r="F190" s="233" t="s">
        <v>372</v>
      </c>
      <c r="G190" s="212"/>
      <c r="H190" s="234">
        <v>421.32600000000002</v>
      </c>
      <c r="I190" s="217"/>
      <c r="J190" s="212"/>
      <c r="K190" s="212"/>
      <c r="L190" s="218"/>
      <c r="M190" s="219"/>
      <c r="N190" s="220"/>
      <c r="O190" s="220"/>
      <c r="P190" s="220"/>
      <c r="Q190" s="220"/>
      <c r="R190" s="220"/>
      <c r="S190" s="220"/>
      <c r="T190" s="221"/>
      <c r="AT190" s="222" t="s">
        <v>189</v>
      </c>
      <c r="AU190" s="222" t="s">
        <v>83</v>
      </c>
      <c r="AV190" s="11" t="s">
        <v>83</v>
      </c>
      <c r="AW190" s="11" t="s">
        <v>37</v>
      </c>
      <c r="AX190" s="11" t="s">
        <v>24</v>
      </c>
      <c r="AY190" s="222" t="s">
        <v>130</v>
      </c>
    </row>
    <row r="191" spans="2:65" s="10" customFormat="1" ht="29.85" customHeight="1">
      <c r="B191" s="175"/>
      <c r="C191" s="176"/>
      <c r="D191" s="189" t="s">
        <v>73</v>
      </c>
      <c r="E191" s="190" t="s">
        <v>384</v>
      </c>
      <c r="F191" s="190" t="s">
        <v>385</v>
      </c>
      <c r="G191" s="176"/>
      <c r="H191" s="176"/>
      <c r="I191" s="179"/>
      <c r="J191" s="191">
        <f>BK191</f>
        <v>0</v>
      </c>
      <c r="K191" s="176"/>
      <c r="L191" s="181"/>
      <c r="M191" s="182"/>
      <c r="N191" s="183"/>
      <c r="O191" s="183"/>
      <c r="P191" s="184">
        <f>SUM(P192:P195)</f>
        <v>0</v>
      </c>
      <c r="Q191" s="183"/>
      <c r="R191" s="184">
        <f>SUM(R192:R195)</f>
        <v>0</v>
      </c>
      <c r="S191" s="183"/>
      <c r="T191" s="185">
        <f>SUM(T192:T195)</f>
        <v>0</v>
      </c>
      <c r="AR191" s="186" t="s">
        <v>24</v>
      </c>
      <c r="AT191" s="187" t="s">
        <v>73</v>
      </c>
      <c r="AU191" s="187" t="s">
        <v>24</v>
      </c>
      <c r="AY191" s="186" t="s">
        <v>130</v>
      </c>
      <c r="BK191" s="188">
        <f>SUM(BK192:BK195)</f>
        <v>0</v>
      </c>
    </row>
    <row r="192" spans="2:65" s="1" customFormat="1" ht="31.5" customHeight="1">
      <c r="B192" s="40"/>
      <c r="C192" s="192" t="s">
        <v>386</v>
      </c>
      <c r="D192" s="192" t="s">
        <v>133</v>
      </c>
      <c r="E192" s="193" t="s">
        <v>387</v>
      </c>
      <c r="F192" s="194" t="s">
        <v>388</v>
      </c>
      <c r="G192" s="195" t="s">
        <v>364</v>
      </c>
      <c r="H192" s="196">
        <v>274.637</v>
      </c>
      <c r="I192" s="197"/>
      <c r="J192" s="198">
        <f>ROUND(I192*H192,2)</f>
        <v>0</v>
      </c>
      <c r="K192" s="194" t="s">
        <v>154</v>
      </c>
      <c r="L192" s="60"/>
      <c r="M192" s="199" t="s">
        <v>22</v>
      </c>
      <c r="N192" s="200" t="s">
        <v>45</v>
      </c>
      <c r="O192" s="41"/>
      <c r="P192" s="201">
        <f>O192*H192</f>
        <v>0</v>
      </c>
      <c r="Q192" s="201">
        <v>0</v>
      </c>
      <c r="R192" s="201">
        <f>Q192*H192</f>
        <v>0</v>
      </c>
      <c r="S192" s="201">
        <v>0</v>
      </c>
      <c r="T192" s="202">
        <f>S192*H192</f>
        <v>0</v>
      </c>
      <c r="AR192" s="23" t="s">
        <v>146</v>
      </c>
      <c r="AT192" s="23" t="s">
        <v>133</v>
      </c>
      <c r="AU192" s="23" t="s">
        <v>83</v>
      </c>
      <c r="AY192" s="23" t="s">
        <v>130</v>
      </c>
      <c r="BE192" s="203">
        <f>IF(N192="základní",J192,0)</f>
        <v>0</v>
      </c>
      <c r="BF192" s="203">
        <f>IF(N192="snížená",J192,0)</f>
        <v>0</v>
      </c>
      <c r="BG192" s="203">
        <f>IF(N192="zákl. přenesená",J192,0)</f>
        <v>0</v>
      </c>
      <c r="BH192" s="203">
        <f>IF(N192="sníž. přenesená",J192,0)</f>
        <v>0</v>
      </c>
      <c r="BI192" s="203">
        <f>IF(N192="nulová",J192,0)</f>
        <v>0</v>
      </c>
      <c r="BJ192" s="23" t="s">
        <v>24</v>
      </c>
      <c r="BK192" s="203">
        <f>ROUND(I192*H192,2)</f>
        <v>0</v>
      </c>
      <c r="BL192" s="23" t="s">
        <v>146</v>
      </c>
      <c r="BM192" s="23" t="s">
        <v>389</v>
      </c>
    </row>
    <row r="193" spans="2:65" s="1" customFormat="1" ht="27">
      <c r="B193" s="40"/>
      <c r="C193" s="62"/>
      <c r="D193" s="213" t="s">
        <v>187</v>
      </c>
      <c r="E193" s="62"/>
      <c r="F193" s="250" t="s">
        <v>390</v>
      </c>
      <c r="G193" s="62"/>
      <c r="H193" s="62"/>
      <c r="I193" s="162"/>
      <c r="J193" s="62"/>
      <c r="K193" s="62"/>
      <c r="L193" s="60"/>
      <c r="M193" s="210"/>
      <c r="N193" s="41"/>
      <c r="O193" s="41"/>
      <c r="P193" s="41"/>
      <c r="Q193" s="41"/>
      <c r="R193" s="41"/>
      <c r="S193" s="41"/>
      <c r="T193" s="77"/>
      <c r="AT193" s="23" t="s">
        <v>187</v>
      </c>
      <c r="AU193" s="23" t="s">
        <v>83</v>
      </c>
    </row>
    <row r="194" spans="2:65" s="1" customFormat="1" ht="44.25" customHeight="1">
      <c r="B194" s="40"/>
      <c r="C194" s="192" t="s">
        <v>391</v>
      </c>
      <c r="D194" s="192" t="s">
        <v>133</v>
      </c>
      <c r="E194" s="193" t="s">
        <v>392</v>
      </c>
      <c r="F194" s="194" t="s">
        <v>393</v>
      </c>
      <c r="G194" s="195" t="s">
        <v>364</v>
      </c>
      <c r="H194" s="196">
        <v>274.637</v>
      </c>
      <c r="I194" s="197"/>
      <c r="J194" s="198">
        <f>ROUND(I194*H194,2)</f>
        <v>0</v>
      </c>
      <c r="K194" s="194" t="s">
        <v>154</v>
      </c>
      <c r="L194" s="60"/>
      <c r="M194" s="199" t="s">
        <v>22</v>
      </c>
      <c r="N194" s="200" t="s">
        <v>45</v>
      </c>
      <c r="O194" s="41"/>
      <c r="P194" s="201">
        <f>O194*H194</f>
        <v>0</v>
      </c>
      <c r="Q194" s="201">
        <v>0</v>
      </c>
      <c r="R194" s="201">
        <f>Q194*H194</f>
        <v>0</v>
      </c>
      <c r="S194" s="201">
        <v>0</v>
      </c>
      <c r="T194" s="202">
        <f>S194*H194</f>
        <v>0</v>
      </c>
      <c r="AR194" s="23" t="s">
        <v>146</v>
      </c>
      <c r="AT194" s="23" t="s">
        <v>133</v>
      </c>
      <c r="AU194" s="23" t="s">
        <v>83</v>
      </c>
      <c r="AY194" s="23" t="s">
        <v>130</v>
      </c>
      <c r="BE194" s="203">
        <f>IF(N194="základní",J194,0)</f>
        <v>0</v>
      </c>
      <c r="BF194" s="203">
        <f>IF(N194="snížená",J194,0)</f>
        <v>0</v>
      </c>
      <c r="BG194" s="203">
        <f>IF(N194="zákl. přenesená",J194,0)</f>
        <v>0</v>
      </c>
      <c r="BH194" s="203">
        <f>IF(N194="sníž. přenesená",J194,0)</f>
        <v>0</v>
      </c>
      <c r="BI194" s="203">
        <f>IF(N194="nulová",J194,0)</f>
        <v>0</v>
      </c>
      <c r="BJ194" s="23" t="s">
        <v>24</v>
      </c>
      <c r="BK194" s="203">
        <f>ROUND(I194*H194,2)</f>
        <v>0</v>
      </c>
      <c r="BL194" s="23" t="s">
        <v>146</v>
      </c>
      <c r="BM194" s="23" t="s">
        <v>394</v>
      </c>
    </row>
    <row r="195" spans="2:65" s="1" customFormat="1" ht="27">
      <c r="B195" s="40"/>
      <c r="C195" s="62"/>
      <c r="D195" s="208" t="s">
        <v>187</v>
      </c>
      <c r="E195" s="62"/>
      <c r="F195" s="209" t="s">
        <v>390</v>
      </c>
      <c r="G195" s="62"/>
      <c r="H195" s="62"/>
      <c r="I195" s="162"/>
      <c r="J195" s="62"/>
      <c r="K195" s="62"/>
      <c r="L195" s="60"/>
      <c r="M195" s="210"/>
      <c r="N195" s="41"/>
      <c r="O195" s="41"/>
      <c r="P195" s="41"/>
      <c r="Q195" s="41"/>
      <c r="R195" s="41"/>
      <c r="S195" s="41"/>
      <c r="T195" s="77"/>
      <c r="AT195" s="23" t="s">
        <v>187</v>
      </c>
      <c r="AU195" s="23" t="s">
        <v>83</v>
      </c>
    </row>
    <row r="196" spans="2:65" s="10" customFormat="1" ht="37.35" customHeight="1">
      <c r="B196" s="175"/>
      <c r="C196" s="176"/>
      <c r="D196" s="177" t="s">
        <v>73</v>
      </c>
      <c r="E196" s="178" t="s">
        <v>395</v>
      </c>
      <c r="F196" s="178" t="s">
        <v>396</v>
      </c>
      <c r="G196" s="176"/>
      <c r="H196" s="176"/>
      <c r="I196" s="179"/>
      <c r="J196" s="180">
        <f>BK196</f>
        <v>0</v>
      </c>
      <c r="K196" s="176"/>
      <c r="L196" s="181"/>
      <c r="M196" s="182"/>
      <c r="N196" s="183"/>
      <c r="O196" s="183"/>
      <c r="P196" s="184">
        <f>P197</f>
        <v>0</v>
      </c>
      <c r="Q196" s="183"/>
      <c r="R196" s="184">
        <f>R197</f>
        <v>0</v>
      </c>
      <c r="S196" s="183"/>
      <c r="T196" s="185">
        <f>T197</f>
        <v>0</v>
      </c>
      <c r="AR196" s="186" t="s">
        <v>83</v>
      </c>
      <c r="AT196" s="187" t="s">
        <v>73</v>
      </c>
      <c r="AU196" s="187" t="s">
        <v>74</v>
      </c>
      <c r="AY196" s="186" t="s">
        <v>130</v>
      </c>
      <c r="BK196" s="188">
        <f>BK197</f>
        <v>0</v>
      </c>
    </row>
    <row r="197" spans="2:65" s="10" customFormat="1" ht="19.899999999999999" customHeight="1">
      <c r="B197" s="175"/>
      <c r="C197" s="176"/>
      <c r="D197" s="189" t="s">
        <v>73</v>
      </c>
      <c r="E197" s="190" t="s">
        <v>397</v>
      </c>
      <c r="F197" s="190" t="s">
        <v>398</v>
      </c>
      <c r="G197" s="176"/>
      <c r="H197" s="176"/>
      <c r="I197" s="179"/>
      <c r="J197" s="191">
        <f>BK197</f>
        <v>0</v>
      </c>
      <c r="K197" s="176"/>
      <c r="L197" s="181"/>
      <c r="M197" s="182"/>
      <c r="N197" s="183"/>
      <c r="O197" s="183"/>
      <c r="P197" s="184">
        <f>P198</f>
        <v>0</v>
      </c>
      <c r="Q197" s="183"/>
      <c r="R197" s="184">
        <f>R198</f>
        <v>0</v>
      </c>
      <c r="S197" s="183"/>
      <c r="T197" s="185">
        <f>T198</f>
        <v>0</v>
      </c>
      <c r="AR197" s="186" t="s">
        <v>83</v>
      </c>
      <c r="AT197" s="187" t="s">
        <v>73</v>
      </c>
      <c r="AU197" s="187" t="s">
        <v>24</v>
      </c>
      <c r="AY197" s="186" t="s">
        <v>130</v>
      </c>
      <c r="BK197" s="188">
        <f>BK198</f>
        <v>0</v>
      </c>
    </row>
    <row r="198" spans="2:65" s="1" customFormat="1" ht="22.5" customHeight="1">
      <c r="B198" s="40"/>
      <c r="C198" s="192" t="s">
        <v>399</v>
      </c>
      <c r="D198" s="192" t="s">
        <v>133</v>
      </c>
      <c r="E198" s="193" t="s">
        <v>400</v>
      </c>
      <c r="F198" s="194" t="s">
        <v>401</v>
      </c>
      <c r="G198" s="195" t="s">
        <v>198</v>
      </c>
      <c r="H198" s="196">
        <v>255</v>
      </c>
      <c r="I198" s="197"/>
      <c r="J198" s="198">
        <f>ROUND(I198*H198,2)</f>
        <v>0</v>
      </c>
      <c r="K198" s="194" t="s">
        <v>22</v>
      </c>
      <c r="L198" s="60"/>
      <c r="M198" s="199" t="s">
        <v>22</v>
      </c>
      <c r="N198" s="200" t="s">
        <v>45</v>
      </c>
      <c r="O198" s="41"/>
      <c r="P198" s="201">
        <f>O198*H198</f>
        <v>0</v>
      </c>
      <c r="Q198" s="201">
        <v>0</v>
      </c>
      <c r="R198" s="201">
        <f>Q198*H198</f>
        <v>0</v>
      </c>
      <c r="S198" s="201">
        <v>0</v>
      </c>
      <c r="T198" s="202">
        <f>S198*H198</f>
        <v>0</v>
      </c>
      <c r="AR198" s="23" t="s">
        <v>402</v>
      </c>
      <c r="AT198" s="23" t="s">
        <v>133</v>
      </c>
      <c r="AU198" s="23" t="s">
        <v>83</v>
      </c>
      <c r="AY198" s="23" t="s">
        <v>130</v>
      </c>
      <c r="BE198" s="203">
        <f>IF(N198="základní",J198,0)</f>
        <v>0</v>
      </c>
      <c r="BF198" s="203">
        <f>IF(N198="snížená",J198,0)</f>
        <v>0</v>
      </c>
      <c r="BG198" s="203">
        <f>IF(N198="zákl. přenesená",J198,0)</f>
        <v>0</v>
      </c>
      <c r="BH198" s="203">
        <f>IF(N198="sníž. přenesená",J198,0)</f>
        <v>0</v>
      </c>
      <c r="BI198" s="203">
        <f>IF(N198="nulová",J198,0)</f>
        <v>0</v>
      </c>
      <c r="BJ198" s="23" t="s">
        <v>24</v>
      </c>
      <c r="BK198" s="203">
        <f>ROUND(I198*H198,2)</f>
        <v>0</v>
      </c>
      <c r="BL198" s="23" t="s">
        <v>402</v>
      </c>
      <c r="BM198" s="23" t="s">
        <v>403</v>
      </c>
    </row>
    <row r="199" spans="2:65" s="10" customFormat="1" ht="37.35" customHeight="1">
      <c r="B199" s="175"/>
      <c r="C199" s="176"/>
      <c r="D199" s="177" t="s">
        <v>73</v>
      </c>
      <c r="E199" s="178" t="s">
        <v>224</v>
      </c>
      <c r="F199" s="178" t="s">
        <v>404</v>
      </c>
      <c r="G199" s="176"/>
      <c r="H199" s="176"/>
      <c r="I199" s="179"/>
      <c r="J199" s="180">
        <f>BK199</f>
        <v>0</v>
      </c>
      <c r="K199" s="176"/>
      <c r="L199" s="181"/>
      <c r="M199" s="182"/>
      <c r="N199" s="183"/>
      <c r="O199" s="183"/>
      <c r="P199" s="184">
        <f>P200</f>
        <v>0</v>
      </c>
      <c r="Q199" s="183"/>
      <c r="R199" s="184">
        <f>R200</f>
        <v>0</v>
      </c>
      <c r="S199" s="183"/>
      <c r="T199" s="185">
        <f>T200</f>
        <v>0</v>
      </c>
      <c r="AR199" s="186" t="s">
        <v>142</v>
      </c>
      <c r="AT199" s="187" t="s">
        <v>73</v>
      </c>
      <c r="AU199" s="187" t="s">
        <v>74</v>
      </c>
      <c r="AY199" s="186" t="s">
        <v>130</v>
      </c>
      <c r="BK199" s="188">
        <f>BK200</f>
        <v>0</v>
      </c>
    </row>
    <row r="200" spans="2:65" s="10" customFormat="1" ht="19.899999999999999" customHeight="1">
      <c r="B200" s="175"/>
      <c r="C200" s="176"/>
      <c r="D200" s="189" t="s">
        <v>73</v>
      </c>
      <c r="E200" s="190" t="s">
        <v>405</v>
      </c>
      <c r="F200" s="190" t="s">
        <v>406</v>
      </c>
      <c r="G200" s="176"/>
      <c r="H200" s="176"/>
      <c r="I200" s="179"/>
      <c r="J200" s="191">
        <f>BK200</f>
        <v>0</v>
      </c>
      <c r="K200" s="176"/>
      <c r="L200" s="181"/>
      <c r="M200" s="182"/>
      <c r="N200" s="183"/>
      <c r="O200" s="183"/>
      <c r="P200" s="184">
        <f>SUM(P201:P202)</f>
        <v>0</v>
      </c>
      <c r="Q200" s="183"/>
      <c r="R200" s="184">
        <f>SUM(R201:R202)</f>
        <v>0</v>
      </c>
      <c r="S200" s="183"/>
      <c r="T200" s="185">
        <f>SUM(T201:T202)</f>
        <v>0</v>
      </c>
      <c r="AR200" s="186" t="s">
        <v>142</v>
      </c>
      <c r="AT200" s="187" t="s">
        <v>73</v>
      </c>
      <c r="AU200" s="187" t="s">
        <v>24</v>
      </c>
      <c r="AY200" s="186" t="s">
        <v>130</v>
      </c>
      <c r="BK200" s="188">
        <f>SUM(BK201:BK202)</f>
        <v>0</v>
      </c>
    </row>
    <row r="201" spans="2:65" s="1" customFormat="1" ht="22.5" customHeight="1">
      <c r="B201" s="40"/>
      <c r="C201" s="192" t="s">
        <v>407</v>
      </c>
      <c r="D201" s="192" t="s">
        <v>133</v>
      </c>
      <c r="E201" s="193" t="s">
        <v>408</v>
      </c>
      <c r="F201" s="194" t="s">
        <v>409</v>
      </c>
      <c r="G201" s="195" t="s">
        <v>410</v>
      </c>
      <c r="H201" s="196">
        <v>2</v>
      </c>
      <c r="I201" s="197"/>
      <c r="J201" s="198">
        <f>ROUND(I201*H201,2)</f>
        <v>0</v>
      </c>
      <c r="K201" s="194" t="s">
        <v>22</v>
      </c>
      <c r="L201" s="60"/>
      <c r="M201" s="199" t="s">
        <v>22</v>
      </c>
      <c r="N201" s="200" t="s">
        <v>45</v>
      </c>
      <c r="O201" s="41"/>
      <c r="P201" s="201">
        <f>O201*H201</f>
        <v>0</v>
      </c>
      <c r="Q201" s="201">
        <v>0</v>
      </c>
      <c r="R201" s="201">
        <f>Q201*H201</f>
        <v>0</v>
      </c>
      <c r="S201" s="201">
        <v>0</v>
      </c>
      <c r="T201" s="202">
        <f>S201*H201</f>
        <v>0</v>
      </c>
      <c r="AR201" s="23" t="s">
        <v>402</v>
      </c>
      <c r="AT201" s="23" t="s">
        <v>133</v>
      </c>
      <c r="AU201" s="23" t="s">
        <v>83</v>
      </c>
      <c r="AY201" s="23" t="s">
        <v>130</v>
      </c>
      <c r="BE201" s="203">
        <f>IF(N201="základní",J201,0)</f>
        <v>0</v>
      </c>
      <c r="BF201" s="203">
        <f>IF(N201="snížená",J201,0)</f>
        <v>0</v>
      </c>
      <c r="BG201" s="203">
        <f>IF(N201="zákl. přenesená",J201,0)</f>
        <v>0</v>
      </c>
      <c r="BH201" s="203">
        <f>IF(N201="sníž. přenesená",J201,0)</f>
        <v>0</v>
      </c>
      <c r="BI201" s="203">
        <f>IF(N201="nulová",J201,0)</f>
        <v>0</v>
      </c>
      <c r="BJ201" s="23" t="s">
        <v>24</v>
      </c>
      <c r="BK201" s="203">
        <f>ROUND(I201*H201,2)</f>
        <v>0</v>
      </c>
      <c r="BL201" s="23" t="s">
        <v>402</v>
      </c>
      <c r="BM201" s="23" t="s">
        <v>411</v>
      </c>
    </row>
    <row r="202" spans="2:65" s="11" customFormat="1">
      <c r="B202" s="211"/>
      <c r="C202" s="212"/>
      <c r="D202" s="208" t="s">
        <v>189</v>
      </c>
      <c r="E202" s="235" t="s">
        <v>22</v>
      </c>
      <c r="F202" s="233" t="s">
        <v>83</v>
      </c>
      <c r="G202" s="212"/>
      <c r="H202" s="234">
        <v>2</v>
      </c>
      <c r="I202" s="217"/>
      <c r="J202" s="212"/>
      <c r="K202" s="212"/>
      <c r="L202" s="218"/>
      <c r="M202" s="251"/>
      <c r="N202" s="252"/>
      <c r="O202" s="252"/>
      <c r="P202" s="252"/>
      <c r="Q202" s="252"/>
      <c r="R202" s="252"/>
      <c r="S202" s="252"/>
      <c r="T202" s="253"/>
      <c r="AT202" s="222" t="s">
        <v>189</v>
      </c>
      <c r="AU202" s="222" t="s">
        <v>83</v>
      </c>
      <c r="AV202" s="11" t="s">
        <v>83</v>
      </c>
      <c r="AW202" s="11" t="s">
        <v>37</v>
      </c>
      <c r="AX202" s="11" t="s">
        <v>24</v>
      </c>
      <c r="AY202" s="222" t="s">
        <v>130</v>
      </c>
    </row>
    <row r="203" spans="2:65" s="1" customFormat="1" ht="6.95" customHeight="1">
      <c r="B203" s="55"/>
      <c r="C203" s="56"/>
      <c r="D203" s="56"/>
      <c r="E203" s="56"/>
      <c r="F203" s="56"/>
      <c r="G203" s="56"/>
      <c r="H203" s="56"/>
      <c r="I203" s="138"/>
      <c r="J203" s="56"/>
      <c r="K203" s="56"/>
      <c r="L203" s="60"/>
    </row>
  </sheetData>
  <sheetProtection algorithmName="SHA-512" hashValue="UD2/KnK5EEeLo6WCEjKqXG1Y+grJhbl/oYl9ZfGJbZGd65yo5wcNcj8taEpu4k/HvWi+GoogBT/BqpANsL8eoQ==" saltValue="Fbq2csQJ26f1o+CkVz7+ng==" spinCount="100000" sheet="1" objects="1" scenarios="1" formatCells="0" formatColumns="0" formatRows="0" sort="0" autoFilter="0"/>
  <autoFilter ref="C87:K202"/>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tabSelected="1"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86" t="s">
        <v>97</v>
      </c>
      <c r="H1" s="386"/>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45"/>
      <c r="M2" s="345"/>
      <c r="N2" s="345"/>
      <c r="O2" s="345"/>
      <c r="P2" s="345"/>
      <c r="Q2" s="345"/>
      <c r="R2" s="345"/>
      <c r="S2" s="345"/>
      <c r="T2" s="345"/>
      <c r="U2" s="345"/>
      <c r="V2" s="345"/>
      <c r="AT2" s="23" t="s">
        <v>89</v>
      </c>
    </row>
    <row r="3" spans="1:70" ht="6.95" customHeight="1">
      <c r="B3" s="24"/>
      <c r="C3" s="25"/>
      <c r="D3" s="25"/>
      <c r="E3" s="25"/>
      <c r="F3" s="25"/>
      <c r="G3" s="25"/>
      <c r="H3" s="25"/>
      <c r="I3" s="115"/>
      <c r="J3" s="25"/>
      <c r="K3" s="26"/>
      <c r="AT3" s="23" t="s">
        <v>83</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22.5" customHeight="1">
      <c r="B7" s="27"/>
      <c r="C7" s="28"/>
      <c r="D7" s="28"/>
      <c r="E7" s="387" t="str">
        <f>'Rekapitulace stavby'!K6</f>
        <v>Evropská, Praha 6, č. akce 982</v>
      </c>
      <c r="F7" s="388"/>
      <c r="G7" s="388"/>
      <c r="H7" s="388"/>
      <c r="I7" s="116"/>
      <c r="J7" s="28"/>
      <c r="K7" s="30"/>
    </row>
    <row r="8" spans="1:70" s="1" customFormat="1" ht="15">
      <c r="B8" s="40"/>
      <c r="C8" s="41"/>
      <c r="D8" s="36" t="s">
        <v>102</v>
      </c>
      <c r="E8" s="41"/>
      <c r="F8" s="41"/>
      <c r="G8" s="41"/>
      <c r="H8" s="41"/>
      <c r="I8" s="117"/>
      <c r="J8" s="41"/>
      <c r="K8" s="44"/>
    </row>
    <row r="9" spans="1:70" s="1" customFormat="1" ht="36.950000000000003" customHeight="1">
      <c r="B9" s="40"/>
      <c r="C9" s="41"/>
      <c r="D9" s="41"/>
      <c r="E9" s="389" t="s">
        <v>412</v>
      </c>
      <c r="F9" s="390"/>
      <c r="G9" s="390"/>
      <c r="H9" s="390"/>
      <c r="I9" s="117"/>
      <c r="J9" s="41"/>
      <c r="K9" s="44"/>
    </row>
    <row r="10" spans="1:70" s="1" customFormat="1">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17.03.2017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22.5" customHeight="1">
      <c r="B24" s="120"/>
      <c r="C24" s="121"/>
      <c r="D24" s="121"/>
      <c r="E24" s="379" t="s">
        <v>22</v>
      </c>
      <c r="F24" s="379"/>
      <c r="G24" s="379"/>
      <c r="H24" s="37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ROUND(SUM(BE86:BE200), 2)</f>
        <v>0</v>
      </c>
      <c r="G30" s="41"/>
      <c r="H30" s="41"/>
      <c r="I30" s="130">
        <v>0.21</v>
      </c>
      <c r="J30" s="129">
        <f>ROUND(ROUND((SUM(BE86:BE200)), 2)*I30, 2)</f>
        <v>0</v>
      </c>
      <c r="K30" s="44"/>
    </row>
    <row r="31" spans="2:11" s="1" customFormat="1" ht="14.45" customHeight="1">
      <c r="B31" s="40"/>
      <c r="C31" s="41"/>
      <c r="D31" s="41"/>
      <c r="E31" s="48" t="s">
        <v>46</v>
      </c>
      <c r="F31" s="129">
        <f>ROUND(SUM(BF86:BF200), 2)</f>
        <v>0</v>
      </c>
      <c r="G31" s="41"/>
      <c r="H31" s="41"/>
      <c r="I31" s="130">
        <v>0.15</v>
      </c>
      <c r="J31" s="129">
        <f>ROUND(ROUND((SUM(BF86:BF200)), 2)*I31, 2)</f>
        <v>0</v>
      </c>
      <c r="K31" s="44"/>
    </row>
    <row r="32" spans="2:11" s="1" customFormat="1" ht="14.45" hidden="1" customHeight="1">
      <c r="B32" s="40"/>
      <c r="C32" s="41"/>
      <c r="D32" s="41"/>
      <c r="E32" s="48" t="s">
        <v>47</v>
      </c>
      <c r="F32" s="129">
        <f>ROUND(SUM(BG86:BG200), 2)</f>
        <v>0</v>
      </c>
      <c r="G32" s="41"/>
      <c r="H32" s="41"/>
      <c r="I32" s="130">
        <v>0.21</v>
      </c>
      <c r="J32" s="129">
        <v>0</v>
      </c>
      <c r="K32" s="44"/>
    </row>
    <row r="33" spans="2:11" s="1" customFormat="1" ht="14.45" hidden="1" customHeight="1">
      <c r="B33" s="40"/>
      <c r="C33" s="41"/>
      <c r="D33" s="41"/>
      <c r="E33" s="48" t="s">
        <v>48</v>
      </c>
      <c r="F33" s="129">
        <f>ROUND(SUM(BH86:BH200), 2)</f>
        <v>0</v>
      </c>
      <c r="G33" s="41"/>
      <c r="H33" s="41"/>
      <c r="I33" s="130">
        <v>0.15</v>
      </c>
      <c r="J33" s="129">
        <v>0</v>
      </c>
      <c r="K33" s="44"/>
    </row>
    <row r="34" spans="2:11" s="1" customFormat="1" ht="14.45" hidden="1" customHeight="1">
      <c r="B34" s="40"/>
      <c r="C34" s="41"/>
      <c r="D34" s="41"/>
      <c r="E34" s="48" t="s">
        <v>49</v>
      </c>
      <c r="F34" s="129">
        <f>ROUND(SUM(BI86:BI200),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7" t="str">
        <f>E7</f>
        <v>Evropská, Praha 6, č. akce 982</v>
      </c>
      <c r="F45" s="388"/>
      <c r="G45" s="388"/>
      <c r="H45" s="388"/>
      <c r="I45" s="117"/>
      <c r="J45" s="41"/>
      <c r="K45" s="44"/>
    </row>
    <row r="46" spans="2:11" s="1" customFormat="1" ht="14.45" customHeight="1">
      <c r="B46" s="40"/>
      <c r="C46" s="36" t="s">
        <v>102</v>
      </c>
      <c r="D46" s="41"/>
      <c r="E46" s="41"/>
      <c r="F46" s="41"/>
      <c r="G46" s="41"/>
      <c r="H46" s="41"/>
      <c r="I46" s="117"/>
      <c r="J46" s="41"/>
      <c r="K46" s="44"/>
    </row>
    <row r="47" spans="2:11" s="1" customFormat="1" ht="23.25" customHeight="1">
      <c r="B47" s="40"/>
      <c r="C47" s="41"/>
      <c r="D47" s="41"/>
      <c r="E47" s="389" t="str">
        <f>E9</f>
        <v>SO 102 - Oprava levého jízdního pásu</v>
      </c>
      <c r="F47" s="390"/>
      <c r="G47" s="390"/>
      <c r="H47" s="39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17.03.2017</v>
      </c>
      <c r="K49" s="44"/>
    </row>
    <row r="50" spans="2:47" s="1" customFormat="1" ht="6.95" customHeight="1">
      <c r="B50" s="40"/>
      <c r="C50" s="41"/>
      <c r="D50" s="41"/>
      <c r="E50" s="41"/>
      <c r="F50" s="41"/>
      <c r="G50" s="41"/>
      <c r="H50" s="41"/>
      <c r="I50" s="117"/>
      <c r="J50" s="41"/>
      <c r="K50" s="44"/>
    </row>
    <row r="51" spans="2:47" s="1" customFormat="1" ht="15">
      <c r="B51" s="40"/>
      <c r="C51" s="36" t="s">
        <v>31</v>
      </c>
      <c r="D51" s="41"/>
      <c r="E51" s="41"/>
      <c r="F51" s="34" t="str">
        <f>E15</f>
        <v xml:space="preserve"> </v>
      </c>
      <c r="G51" s="41"/>
      <c r="H51" s="41"/>
      <c r="I51" s="118" t="s">
        <v>36</v>
      </c>
      <c r="J51" s="34" t="str">
        <f>E21</f>
        <v xml:space="preserve"> </v>
      </c>
      <c r="K51" s="44"/>
    </row>
    <row r="52" spans="2:47" s="1" customFormat="1" ht="14.45" customHeight="1">
      <c r="B52" s="40"/>
      <c r="C52" s="36" t="s">
        <v>34</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J86</f>
        <v>0</v>
      </c>
      <c r="K56" s="44"/>
      <c r="AU56" s="23" t="s">
        <v>108</v>
      </c>
    </row>
    <row r="57" spans="2:47" s="7" customFormat="1" ht="24.95" customHeight="1">
      <c r="B57" s="148"/>
      <c r="C57" s="149"/>
      <c r="D57" s="150" t="s">
        <v>168</v>
      </c>
      <c r="E57" s="151"/>
      <c r="F57" s="151"/>
      <c r="G57" s="151"/>
      <c r="H57" s="151"/>
      <c r="I57" s="152"/>
      <c r="J57" s="153">
        <f>J87</f>
        <v>0</v>
      </c>
      <c r="K57" s="154"/>
    </row>
    <row r="58" spans="2:47" s="8" customFormat="1" ht="19.899999999999999" customHeight="1">
      <c r="B58" s="155"/>
      <c r="C58" s="156"/>
      <c r="D58" s="157" t="s">
        <v>169</v>
      </c>
      <c r="E58" s="158"/>
      <c r="F58" s="158"/>
      <c r="G58" s="158"/>
      <c r="H58" s="158"/>
      <c r="I58" s="159"/>
      <c r="J58" s="160">
        <f>J88</f>
        <v>0</v>
      </c>
      <c r="K58" s="161"/>
    </row>
    <row r="59" spans="2:47" s="8" customFormat="1" ht="19.899999999999999" customHeight="1">
      <c r="B59" s="155"/>
      <c r="C59" s="156"/>
      <c r="D59" s="157" t="s">
        <v>170</v>
      </c>
      <c r="E59" s="158"/>
      <c r="F59" s="158"/>
      <c r="G59" s="158"/>
      <c r="H59" s="158"/>
      <c r="I59" s="159"/>
      <c r="J59" s="160">
        <f>J115</f>
        <v>0</v>
      </c>
      <c r="K59" s="161"/>
    </row>
    <row r="60" spans="2:47" s="8" customFormat="1" ht="19.899999999999999" customHeight="1">
      <c r="B60" s="155"/>
      <c r="C60" s="156"/>
      <c r="D60" s="157" t="s">
        <v>171</v>
      </c>
      <c r="E60" s="158"/>
      <c r="F60" s="158"/>
      <c r="G60" s="158"/>
      <c r="H60" s="158"/>
      <c r="I60" s="159"/>
      <c r="J60" s="160">
        <f>J119</f>
        <v>0</v>
      </c>
      <c r="K60" s="161"/>
    </row>
    <row r="61" spans="2:47" s="8" customFormat="1" ht="19.899999999999999" customHeight="1">
      <c r="B61" s="155"/>
      <c r="C61" s="156"/>
      <c r="D61" s="157" t="s">
        <v>172</v>
      </c>
      <c r="E61" s="158"/>
      <c r="F61" s="158"/>
      <c r="G61" s="158"/>
      <c r="H61" s="158"/>
      <c r="I61" s="159"/>
      <c r="J61" s="160">
        <f>J142</f>
        <v>0</v>
      </c>
      <c r="K61" s="161"/>
    </row>
    <row r="62" spans="2:47" s="8" customFormat="1" ht="19.899999999999999" customHeight="1">
      <c r="B62" s="155"/>
      <c r="C62" s="156"/>
      <c r="D62" s="157" t="s">
        <v>173</v>
      </c>
      <c r="E62" s="158"/>
      <c r="F62" s="158"/>
      <c r="G62" s="158"/>
      <c r="H62" s="158"/>
      <c r="I62" s="159"/>
      <c r="J62" s="160">
        <f>J149</f>
        <v>0</v>
      </c>
      <c r="K62" s="161"/>
    </row>
    <row r="63" spans="2:47" s="8" customFormat="1" ht="19.899999999999999" customHeight="1">
      <c r="B63" s="155"/>
      <c r="C63" s="156"/>
      <c r="D63" s="157" t="s">
        <v>174</v>
      </c>
      <c r="E63" s="158"/>
      <c r="F63" s="158"/>
      <c r="G63" s="158"/>
      <c r="H63" s="158"/>
      <c r="I63" s="159"/>
      <c r="J63" s="160">
        <f>J178</f>
        <v>0</v>
      </c>
      <c r="K63" s="161"/>
    </row>
    <row r="64" spans="2:47" s="8" customFormat="1" ht="19.899999999999999" customHeight="1">
      <c r="B64" s="155"/>
      <c r="C64" s="156"/>
      <c r="D64" s="157" t="s">
        <v>175</v>
      </c>
      <c r="E64" s="158"/>
      <c r="F64" s="158"/>
      <c r="G64" s="158"/>
      <c r="H64" s="158"/>
      <c r="I64" s="159"/>
      <c r="J64" s="160">
        <f>J192</f>
        <v>0</v>
      </c>
      <c r="K64" s="161"/>
    </row>
    <row r="65" spans="2:12" s="7" customFormat="1" ht="24.95" customHeight="1">
      <c r="B65" s="148"/>
      <c r="C65" s="149"/>
      <c r="D65" s="150" t="s">
        <v>178</v>
      </c>
      <c r="E65" s="151"/>
      <c r="F65" s="151"/>
      <c r="G65" s="151"/>
      <c r="H65" s="151"/>
      <c r="I65" s="152"/>
      <c r="J65" s="153">
        <f>J197</f>
        <v>0</v>
      </c>
      <c r="K65" s="154"/>
    </row>
    <row r="66" spans="2:12" s="8" customFormat="1" ht="19.899999999999999" customHeight="1">
      <c r="B66" s="155"/>
      <c r="C66" s="156"/>
      <c r="D66" s="157" t="s">
        <v>179</v>
      </c>
      <c r="E66" s="158"/>
      <c r="F66" s="158"/>
      <c r="G66" s="158"/>
      <c r="H66" s="158"/>
      <c r="I66" s="159"/>
      <c r="J66" s="160">
        <f>J198</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113</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22.5" customHeight="1">
      <c r="B76" s="40"/>
      <c r="C76" s="62"/>
      <c r="D76" s="62"/>
      <c r="E76" s="383" t="str">
        <f>E7</f>
        <v>Evropská, Praha 6, č. akce 982</v>
      </c>
      <c r="F76" s="384"/>
      <c r="G76" s="384"/>
      <c r="H76" s="384"/>
      <c r="I76" s="162"/>
      <c r="J76" s="62"/>
      <c r="K76" s="62"/>
      <c r="L76" s="60"/>
    </row>
    <row r="77" spans="2:12" s="1" customFormat="1" ht="14.45" customHeight="1">
      <c r="B77" s="40"/>
      <c r="C77" s="64" t="s">
        <v>102</v>
      </c>
      <c r="D77" s="62"/>
      <c r="E77" s="62"/>
      <c r="F77" s="62"/>
      <c r="G77" s="62"/>
      <c r="H77" s="62"/>
      <c r="I77" s="162"/>
      <c r="J77" s="62"/>
      <c r="K77" s="62"/>
      <c r="L77" s="60"/>
    </row>
    <row r="78" spans="2:12" s="1" customFormat="1" ht="23.25" customHeight="1">
      <c r="B78" s="40"/>
      <c r="C78" s="62"/>
      <c r="D78" s="62"/>
      <c r="E78" s="351" t="str">
        <f>E9</f>
        <v>SO 102 - Oprava levého jízdního pásu</v>
      </c>
      <c r="F78" s="385"/>
      <c r="G78" s="385"/>
      <c r="H78" s="385"/>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25</v>
      </c>
      <c r="D80" s="62"/>
      <c r="E80" s="62"/>
      <c r="F80" s="163" t="str">
        <f>F12</f>
        <v xml:space="preserve"> </v>
      </c>
      <c r="G80" s="62"/>
      <c r="H80" s="62"/>
      <c r="I80" s="164" t="s">
        <v>27</v>
      </c>
      <c r="J80" s="72" t="str">
        <f>IF(J12="","",J12)</f>
        <v>17.03.2017</v>
      </c>
      <c r="K80" s="62"/>
      <c r="L80" s="60"/>
    </row>
    <row r="81" spans="2:65" s="1" customFormat="1" ht="6.95" customHeight="1">
      <c r="B81" s="40"/>
      <c r="C81" s="62"/>
      <c r="D81" s="62"/>
      <c r="E81" s="62"/>
      <c r="F81" s="62"/>
      <c r="G81" s="62"/>
      <c r="H81" s="62"/>
      <c r="I81" s="162"/>
      <c r="J81" s="62"/>
      <c r="K81" s="62"/>
      <c r="L81" s="60"/>
    </row>
    <row r="82" spans="2:65" s="1" customFormat="1" ht="15">
      <c r="B82" s="40"/>
      <c r="C82" s="64" t="s">
        <v>31</v>
      </c>
      <c r="D82" s="62"/>
      <c r="E82" s="62"/>
      <c r="F82" s="163" t="str">
        <f>E15</f>
        <v xml:space="preserve"> </v>
      </c>
      <c r="G82" s="62"/>
      <c r="H82" s="62"/>
      <c r="I82" s="164" t="s">
        <v>36</v>
      </c>
      <c r="J82" s="163" t="str">
        <f>E21</f>
        <v xml:space="preserve"> </v>
      </c>
      <c r="K82" s="62"/>
      <c r="L82" s="60"/>
    </row>
    <row r="83" spans="2:65" s="1" customFormat="1" ht="14.45" customHeight="1">
      <c r="B83" s="40"/>
      <c r="C83" s="64" t="s">
        <v>34</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114</v>
      </c>
      <c r="D85" s="167" t="s">
        <v>59</v>
      </c>
      <c r="E85" s="167" t="s">
        <v>55</v>
      </c>
      <c r="F85" s="167" t="s">
        <v>115</v>
      </c>
      <c r="G85" s="167" t="s">
        <v>116</v>
      </c>
      <c r="H85" s="167" t="s">
        <v>117</v>
      </c>
      <c r="I85" s="168" t="s">
        <v>118</v>
      </c>
      <c r="J85" s="167" t="s">
        <v>106</v>
      </c>
      <c r="K85" s="169" t="s">
        <v>119</v>
      </c>
      <c r="L85" s="170"/>
      <c r="M85" s="80" t="s">
        <v>120</v>
      </c>
      <c r="N85" s="81" t="s">
        <v>44</v>
      </c>
      <c r="O85" s="81" t="s">
        <v>121</v>
      </c>
      <c r="P85" s="81" t="s">
        <v>122</v>
      </c>
      <c r="Q85" s="81" t="s">
        <v>123</v>
      </c>
      <c r="R85" s="81" t="s">
        <v>124</v>
      </c>
      <c r="S85" s="81" t="s">
        <v>125</v>
      </c>
      <c r="T85" s="82" t="s">
        <v>126</v>
      </c>
    </row>
    <row r="86" spans="2:65" s="1" customFormat="1" ht="29.25" customHeight="1">
      <c r="B86" s="40"/>
      <c r="C86" s="86" t="s">
        <v>107</v>
      </c>
      <c r="D86" s="62"/>
      <c r="E86" s="62"/>
      <c r="F86" s="62"/>
      <c r="G86" s="62"/>
      <c r="H86" s="62"/>
      <c r="I86" s="162"/>
      <c r="J86" s="171">
        <f>BK86</f>
        <v>0</v>
      </c>
      <c r="K86" s="62"/>
      <c r="L86" s="60"/>
      <c r="M86" s="83"/>
      <c r="N86" s="84"/>
      <c r="O86" s="84"/>
      <c r="P86" s="172">
        <f>P87+P197</f>
        <v>0</v>
      </c>
      <c r="Q86" s="84"/>
      <c r="R86" s="172">
        <f>R87+R197</f>
        <v>272.88353499999999</v>
      </c>
      <c r="S86" s="84"/>
      <c r="T86" s="173">
        <f>T87+T197</f>
        <v>3556.2490000000003</v>
      </c>
      <c r="AT86" s="23" t="s">
        <v>73</v>
      </c>
      <c r="AU86" s="23" t="s">
        <v>108</v>
      </c>
      <c r="BK86" s="174">
        <f>BK87+BK197</f>
        <v>0</v>
      </c>
    </row>
    <row r="87" spans="2:65" s="10" customFormat="1" ht="37.35" customHeight="1">
      <c r="B87" s="175"/>
      <c r="C87" s="176"/>
      <c r="D87" s="177" t="s">
        <v>73</v>
      </c>
      <c r="E87" s="178" t="s">
        <v>180</v>
      </c>
      <c r="F87" s="178" t="s">
        <v>181</v>
      </c>
      <c r="G87" s="176"/>
      <c r="H87" s="176"/>
      <c r="I87" s="179"/>
      <c r="J87" s="180">
        <f>BK87</f>
        <v>0</v>
      </c>
      <c r="K87" s="176"/>
      <c r="L87" s="181"/>
      <c r="M87" s="182"/>
      <c r="N87" s="183"/>
      <c r="O87" s="183"/>
      <c r="P87" s="184">
        <f>P88+P115+P119+P142+P149+P178+P192</f>
        <v>0</v>
      </c>
      <c r="Q87" s="183"/>
      <c r="R87" s="184">
        <f>R88+R115+R119+R142+R149+R178+R192</f>
        <v>272.88353499999999</v>
      </c>
      <c r="S87" s="183"/>
      <c r="T87" s="185">
        <f>T88+T115+T119+T142+T149+T178+T192</f>
        <v>3556.2490000000003</v>
      </c>
      <c r="AR87" s="186" t="s">
        <v>24</v>
      </c>
      <c r="AT87" s="187" t="s">
        <v>73</v>
      </c>
      <c r="AU87" s="187" t="s">
        <v>74</v>
      </c>
      <c r="AY87" s="186" t="s">
        <v>130</v>
      </c>
      <c r="BK87" s="188">
        <f>BK88+BK115+BK119+BK142+BK149+BK178+BK192</f>
        <v>0</v>
      </c>
    </row>
    <row r="88" spans="2:65" s="10" customFormat="1" ht="19.899999999999999" customHeight="1">
      <c r="B88" s="175"/>
      <c r="C88" s="176"/>
      <c r="D88" s="189" t="s">
        <v>73</v>
      </c>
      <c r="E88" s="190" t="s">
        <v>24</v>
      </c>
      <c r="F88" s="190" t="s">
        <v>182</v>
      </c>
      <c r="G88" s="176"/>
      <c r="H88" s="176"/>
      <c r="I88" s="179"/>
      <c r="J88" s="191">
        <f>BK88</f>
        <v>0</v>
      </c>
      <c r="K88" s="176"/>
      <c r="L88" s="181"/>
      <c r="M88" s="182"/>
      <c r="N88" s="183"/>
      <c r="O88" s="183"/>
      <c r="P88" s="184">
        <f>SUM(P89:P114)</f>
        <v>0</v>
      </c>
      <c r="Q88" s="183"/>
      <c r="R88" s="184">
        <f>SUM(R89:R114)</f>
        <v>1.9649950000000003</v>
      </c>
      <c r="S88" s="183"/>
      <c r="T88" s="185">
        <f>SUM(T89:T114)</f>
        <v>3554.2330000000002</v>
      </c>
      <c r="AR88" s="186" t="s">
        <v>24</v>
      </c>
      <c r="AT88" s="187" t="s">
        <v>73</v>
      </c>
      <c r="AU88" s="187" t="s">
        <v>24</v>
      </c>
      <c r="AY88" s="186" t="s">
        <v>130</v>
      </c>
      <c r="BK88" s="188">
        <f>SUM(BK89:BK114)</f>
        <v>0</v>
      </c>
    </row>
    <row r="89" spans="2:65" s="1" customFormat="1" ht="44.25" customHeight="1">
      <c r="B89" s="40"/>
      <c r="C89" s="192" t="s">
        <v>83</v>
      </c>
      <c r="D89" s="192" t="s">
        <v>133</v>
      </c>
      <c r="E89" s="193" t="s">
        <v>183</v>
      </c>
      <c r="F89" s="194" t="s">
        <v>184</v>
      </c>
      <c r="G89" s="195" t="s">
        <v>185</v>
      </c>
      <c r="H89" s="196">
        <v>132</v>
      </c>
      <c r="I89" s="197"/>
      <c r="J89" s="198">
        <f>ROUND(I89*H89,2)</f>
        <v>0</v>
      </c>
      <c r="K89" s="194" t="s">
        <v>154</v>
      </c>
      <c r="L89" s="60"/>
      <c r="M89" s="199" t="s">
        <v>22</v>
      </c>
      <c r="N89" s="200" t="s">
        <v>45</v>
      </c>
      <c r="O89" s="41"/>
      <c r="P89" s="201">
        <f>O89*H89</f>
        <v>0</v>
      </c>
      <c r="Q89" s="201">
        <v>0</v>
      </c>
      <c r="R89" s="201">
        <f>Q89*H89</f>
        <v>0</v>
      </c>
      <c r="S89" s="201">
        <v>9.8000000000000004E-2</v>
      </c>
      <c r="T89" s="202">
        <f>S89*H89</f>
        <v>12.936</v>
      </c>
      <c r="AR89" s="23" t="s">
        <v>146</v>
      </c>
      <c r="AT89" s="23" t="s">
        <v>133</v>
      </c>
      <c r="AU89" s="23" t="s">
        <v>83</v>
      </c>
      <c r="AY89" s="23" t="s">
        <v>130</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146</v>
      </c>
      <c r="BM89" s="23" t="s">
        <v>413</v>
      </c>
    </row>
    <row r="90" spans="2:65" s="1" customFormat="1" ht="256.5">
      <c r="B90" s="40"/>
      <c r="C90" s="62"/>
      <c r="D90" s="208" t="s">
        <v>187</v>
      </c>
      <c r="E90" s="62"/>
      <c r="F90" s="209" t="s">
        <v>188</v>
      </c>
      <c r="G90" s="62"/>
      <c r="H90" s="62"/>
      <c r="I90" s="162"/>
      <c r="J90" s="62"/>
      <c r="K90" s="62"/>
      <c r="L90" s="60"/>
      <c r="M90" s="210"/>
      <c r="N90" s="41"/>
      <c r="O90" s="41"/>
      <c r="P90" s="41"/>
      <c r="Q90" s="41"/>
      <c r="R90" s="41"/>
      <c r="S90" s="41"/>
      <c r="T90" s="77"/>
      <c r="AT90" s="23" t="s">
        <v>187</v>
      </c>
      <c r="AU90" s="23" t="s">
        <v>83</v>
      </c>
    </row>
    <row r="91" spans="2:65" s="11" customFormat="1" ht="27">
      <c r="B91" s="211"/>
      <c r="C91" s="212"/>
      <c r="D91" s="213" t="s">
        <v>189</v>
      </c>
      <c r="E91" s="214" t="s">
        <v>22</v>
      </c>
      <c r="F91" s="215" t="s">
        <v>414</v>
      </c>
      <c r="G91" s="212"/>
      <c r="H91" s="216">
        <v>132</v>
      </c>
      <c r="I91" s="217"/>
      <c r="J91" s="212"/>
      <c r="K91" s="212"/>
      <c r="L91" s="218"/>
      <c r="M91" s="219"/>
      <c r="N91" s="220"/>
      <c r="O91" s="220"/>
      <c r="P91" s="220"/>
      <c r="Q91" s="220"/>
      <c r="R91" s="220"/>
      <c r="S91" s="220"/>
      <c r="T91" s="221"/>
      <c r="AT91" s="222" t="s">
        <v>189</v>
      </c>
      <c r="AU91" s="222" t="s">
        <v>83</v>
      </c>
      <c r="AV91" s="11" t="s">
        <v>83</v>
      </c>
      <c r="AW91" s="11" t="s">
        <v>37</v>
      </c>
      <c r="AX91" s="11" t="s">
        <v>24</v>
      </c>
      <c r="AY91" s="222" t="s">
        <v>130</v>
      </c>
    </row>
    <row r="92" spans="2:65" s="1" customFormat="1" ht="31.5" customHeight="1">
      <c r="B92" s="40"/>
      <c r="C92" s="192" t="s">
        <v>146</v>
      </c>
      <c r="D92" s="192" t="s">
        <v>133</v>
      </c>
      <c r="E92" s="193" t="s">
        <v>191</v>
      </c>
      <c r="F92" s="194" t="s">
        <v>192</v>
      </c>
      <c r="G92" s="195" t="s">
        <v>185</v>
      </c>
      <c r="H92" s="196">
        <v>12192</v>
      </c>
      <c r="I92" s="197"/>
      <c r="J92" s="198">
        <f>ROUND(I92*H92,2)</f>
        <v>0</v>
      </c>
      <c r="K92" s="194" t="s">
        <v>154</v>
      </c>
      <c r="L92" s="60"/>
      <c r="M92" s="199" t="s">
        <v>22</v>
      </c>
      <c r="N92" s="200" t="s">
        <v>45</v>
      </c>
      <c r="O92" s="41"/>
      <c r="P92" s="201">
        <f>O92*H92</f>
        <v>0</v>
      </c>
      <c r="Q92" s="201">
        <v>1.6000000000000001E-4</v>
      </c>
      <c r="R92" s="201">
        <f>Q92*H92</f>
        <v>1.9507200000000002</v>
      </c>
      <c r="S92" s="201">
        <v>0.25600000000000001</v>
      </c>
      <c r="T92" s="202">
        <f>S92*H92</f>
        <v>3121.152</v>
      </c>
      <c r="AR92" s="23" t="s">
        <v>146</v>
      </c>
      <c r="AT92" s="23" t="s">
        <v>133</v>
      </c>
      <c r="AU92" s="23" t="s">
        <v>83</v>
      </c>
      <c r="AY92" s="23" t="s">
        <v>130</v>
      </c>
      <c r="BE92" s="203">
        <f>IF(N92="základní",J92,0)</f>
        <v>0</v>
      </c>
      <c r="BF92" s="203">
        <f>IF(N92="snížená",J92,0)</f>
        <v>0</v>
      </c>
      <c r="BG92" s="203">
        <f>IF(N92="zákl. přenesená",J92,0)</f>
        <v>0</v>
      </c>
      <c r="BH92" s="203">
        <f>IF(N92="sníž. přenesená",J92,0)</f>
        <v>0</v>
      </c>
      <c r="BI92" s="203">
        <f>IF(N92="nulová",J92,0)</f>
        <v>0</v>
      </c>
      <c r="BJ92" s="23" t="s">
        <v>24</v>
      </c>
      <c r="BK92" s="203">
        <f>ROUND(I92*H92,2)</f>
        <v>0</v>
      </c>
      <c r="BL92" s="23" t="s">
        <v>146</v>
      </c>
      <c r="BM92" s="23" t="s">
        <v>415</v>
      </c>
    </row>
    <row r="93" spans="2:65" s="1" customFormat="1" ht="216">
      <c r="B93" s="40"/>
      <c r="C93" s="62"/>
      <c r="D93" s="208" t="s">
        <v>187</v>
      </c>
      <c r="E93" s="62"/>
      <c r="F93" s="209" t="s">
        <v>194</v>
      </c>
      <c r="G93" s="62"/>
      <c r="H93" s="62"/>
      <c r="I93" s="162"/>
      <c r="J93" s="62"/>
      <c r="K93" s="62"/>
      <c r="L93" s="60"/>
      <c r="M93" s="210"/>
      <c r="N93" s="41"/>
      <c r="O93" s="41"/>
      <c r="P93" s="41"/>
      <c r="Q93" s="41"/>
      <c r="R93" s="41"/>
      <c r="S93" s="41"/>
      <c r="T93" s="77"/>
      <c r="AT93" s="23" t="s">
        <v>187</v>
      </c>
      <c r="AU93" s="23" t="s">
        <v>83</v>
      </c>
    </row>
    <row r="94" spans="2:65" s="11" customFormat="1">
      <c r="B94" s="211"/>
      <c r="C94" s="212"/>
      <c r="D94" s="213" t="s">
        <v>189</v>
      </c>
      <c r="E94" s="214" t="s">
        <v>22</v>
      </c>
      <c r="F94" s="215" t="s">
        <v>416</v>
      </c>
      <c r="G94" s="212"/>
      <c r="H94" s="216">
        <v>12192</v>
      </c>
      <c r="I94" s="217"/>
      <c r="J94" s="212"/>
      <c r="K94" s="212"/>
      <c r="L94" s="218"/>
      <c r="M94" s="219"/>
      <c r="N94" s="220"/>
      <c r="O94" s="220"/>
      <c r="P94" s="220"/>
      <c r="Q94" s="220"/>
      <c r="R94" s="220"/>
      <c r="S94" s="220"/>
      <c r="T94" s="221"/>
      <c r="AT94" s="222" t="s">
        <v>189</v>
      </c>
      <c r="AU94" s="222" t="s">
        <v>83</v>
      </c>
      <c r="AV94" s="11" t="s">
        <v>83</v>
      </c>
      <c r="AW94" s="11" t="s">
        <v>37</v>
      </c>
      <c r="AX94" s="11" t="s">
        <v>24</v>
      </c>
      <c r="AY94" s="222" t="s">
        <v>130</v>
      </c>
    </row>
    <row r="95" spans="2:65" s="1" customFormat="1" ht="31.5" customHeight="1">
      <c r="B95" s="40"/>
      <c r="C95" s="192" t="s">
        <v>129</v>
      </c>
      <c r="D95" s="192" t="s">
        <v>133</v>
      </c>
      <c r="E95" s="193" t="s">
        <v>196</v>
      </c>
      <c r="F95" s="194" t="s">
        <v>197</v>
      </c>
      <c r="G95" s="195" t="s">
        <v>198</v>
      </c>
      <c r="H95" s="196">
        <v>1441</v>
      </c>
      <c r="I95" s="197"/>
      <c r="J95" s="198">
        <f>ROUND(I95*H95,2)</f>
        <v>0</v>
      </c>
      <c r="K95" s="194" t="s">
        <v>154</v>
      </c>
      <c r="L95" s="60"/>
      <c r="M95" s="199" t="s">
        <v>22</v>
      </c>
      <c r="N95" s="200" t="s">
        <v>45</v>
      </c>
      <c r="O95" s="41"/>
      <c r="P95" s="201">
        <f>O95*H95</f>
        <v>0</v>
      </c>
      <c r="Q95" s="201">
        <v>0</v>
      </c>
      <c r="R95" s="201">
        <f>Q95*H95</f>
        <v>0</v>
      </c>
      <c r="S95" s="201">
        <v>0.28999999999999998</v>
      </c>
      <c r="T95" s="202">
        <f>S95*H95</f>
        <v>417.89</v>
      </c>
      <c r="AR95" s="23" t="s">
        <v>146</v>
      </c>
      <c r="AT95" s="23" t="s">
        <v>133</v>
      </c>
      <c r="AU95" s="23" t="s">
        <v>83</v>
      </c>
      <c r="AY95" s="23" t="s">
        <v>130</v>
      </c>
      <c r="BE95" s="203">
        <f>IF(N95="základní",J95,0)</f>
        <v>0</v>
      </c>
      <c r="BF95" s="203">
        <f>IF(N95="snížená",J95,0)</f>
        <v>0</v>
      </c>
      <c r="BG95" s="203">
        <f>IF(N95="zákl. přenesená",J95,0)</f>
        <v>0</v>
      </c>
      <c r="BH95" s="203">
        <f>IF(N95="sníž. přenesená",J95,0)</f>
        <v>0</v>
      </c>
      <c r="BI95" s="203">
        <f>IF(N95="nulová",J95,0)</f>
        <v>0</v>
      </c>
      <c r="BJ95" s="23" t="s">
        <v>24</v>
      </c>
      <c r="BK95" s="203">
        <f>ROUND(I95*H95,2)</f>
        <v>0</v>
      </c>
      <c r="BL95" s="23" t="s">
        <v>146</v>
      </c>
      <c r="BM95" s="23" t="s">
        <v>417</v>
      </c>
    </row>
    <row r="96" spans="2:65" s="1" customFormat="1" ht="148.5">
      <c r="B96" s="40"/>
      <c r="C96" s="62"/>
      <c r="D96" s="208" t="s">
        <v>187</v>
      </c>
      <c r="E96" s="62"/>
      <c r="F96" s="209" t="s">
        <v>200</v>
      </c>
      <c r="G96" s="62"/>
      <c r="H96" s="62"/>
      <c r="I96" s="162"/>
      <c r="J96" s="62"/>
      <c r="K96" s="62"/>
      <c r="L96" s="60"/>
      <c r="M96" s="210"/>
      <c r="N96" s="41"/>
      <c r="O96" s="41"/>
      <c r="P96" s="41"/>
      <c r="Q96" s="41"/>
      <c r="R96" s="41"/>
      <c r="S96" s="41"/>
      <c r="T96" s="77"/>
      <c r="AT96" s="23" t="s">
        <v>187</v>
      </c>
      <c r="AU96" s="23" t="s">
        <v>83</v>
      </c>
    </row>
    <row r="97" spans="2:65" s="11" customFormat="1">
      <c r="B97" s="211"/>
      <c r="C97" s="212"/>
      <c r="D97" s="213" t="s">
        <v>189</v>
      </c>
      <c r="E97" s="214" t="s">
        <v>22</v>
      </c>
      <c r="F97" s="215" t="s">
        <v>201</v>
      </c>
      <c r="G97" s="212"/>
      <c r="H97" s="216">
        <v>1441</v>
      </c>
      <c r="I97" s="217"/>
      <c r="J97" s="212"/>
      <c r="K97" s="212"/>
      <c r="L97" s="218"/>
      <c r="M97" s="219"/>
      <c r="N97" s="220"/>
      <c r="O97" s="220"/>
      <c r="P97" s="220"/>
      <c r="Q97" s="220"/>
      <c r="R97" s="220"/>
      <c r="S97" s="220"/>
      <c r="T97" s="221"/>
      <c r="AT97" s="222" t="s">
        <v>189</v>
      </c>
      <c r="AU97" s="222" t="s">
        <v>83</v>
      </c>
      <c r="AV97" s="11" t="s">
        <v>83</v>
      </c>
      <c r="AW97" s="11" t="s">
        <v>37</v>
      </c>
      <c r="AX97" s="11" t="s">
        <v>24</v>
      </c>
      <c r="AY97" s="222" t="s">
        <v>130</v>
      </c>
    </row>
    <row r="98" spans="2:65" s="1" customFormat="1" ht="31.5" customHeight="1">
      <c r="B98" s="40"/>
      <c r="C98" s="192" t="s">
        <v>156</v>
      </c>
      <c r="D98" s="192" t="s">
        <v>133</v>
      </c>
      <c r="E98" s="193" t="s">
        <v>202</v>
      </c>
      <c r="F98" s="194" t="s">
        <v>203</v>
      </c>
      <c r="G98" s="195" t="s">
        <v>198</v>
      </c>
      <c r="H98" s="196">
        <v>11</v>
      </c>
      <c r="I98" s="197"/>
      <c r="J98" s="198">
        <f>ROUND(I98*H98,2)</f>
        <v>0</v>
      </c>
      <c r="K98" s="194" t="s">
        <v>154</v>
      </c>
      <c r="L98" s="60"/>
      <c r="M98" s="199" t="s">
        <v>22</v>
      </c>
      <c r="N98" s="200" t="s">
        <v>45</v>
      </c>
      <c r="O98" s="41"/>
      <c r="P98" s="201">
        <f>O98*H98</f>
        <v>0</v>
      </c>
      <c r="Q98" s="201">
        <v>0</v>
      </c>
      <c r="R98" s="201">
        <f>Q98*H98</f>
        <v>0</v>
      </c>
      <c r="S98" s="201">
        <v>0.20499999999999999</v>
      </c>
      <c r="T98" s="202">
        <f>S98*H98</f>
        <v>2.2549999999999999</v>
      </c>
      <c r="AR98" s="23" t="s">
        <v>146</v>
      </c>
      <c r="AT98" s="23" t="s">
        <v>133</v>
      </c>
      <c r="AU98" s="23" t="s">
        <v>83</v>
      </c>
      <c r="AY98" s="23" t="s">
        <v>130</v>
      </c>
      <c r="BE98" s="203">
        <f>IF(N98="základní",J98,0)</f>
        <v>0</v>
      </c>
      <c r="BF98" s="203">
        <f>IF(N98="snížená",J98,0)</f>
        <v>0</v>
      </c>
      <c r="BG98" s="203">
        <f>IF(N98="zákl. přenesená",J98,0)</f>
        <v>0</v>
      </c>
      <c r="BH98" s="203">
        <f>IF(N98="sníž. přenesená",J98,0)</f>
        <v>0</v>
      </c>
      <c r="BI98" s="203">
        <f>IF(N98="nulová",J98,0)</f>
        <v>0</v>
      </c>
      <c r="BJ98" s="23" t="s">
        <v>24</v>
      </c>
      <c r="BK98" s="203">
        <f>ROUND(I98*H98,2)</f>
        <v>0</v>
      </c>
      <c r="BL98" s="23" t="s">
        <v>146</v>
      </c>
      <c r="BM98" s="23" t="s">
        <v>418</v>
      </c>
    </row>
    <row r="99" spans="2:65" s="1" customFormat="1" ht="148.5">
      <c r="B99" s="40"/>
      <c r="C99" s="62"/>
      <c r="D99" s="208" t="s">
        <v>187</v>
      </c>
      <c r="E99" s="62"/>
      <c r="F99" s="209" t="s">
        <v>200</v>
      </c>
      <c r="G99" s="62"/>
      <c r="H99" s="62"/>
      <c r="I99" s="162"/>
      <c r="J99" s="62"/>
      <c r="K99" s="62"/>
      <c r="L99" s="60"/>
      <c r="M99" s="210"/>
      <c r="N99" s="41"/>
      <c r="O99" s="41"/>
      <c r="P99" s="41"/>
      <c r="Q99" s="41"/>
      <c r="R99" s="41"/>
      <c r="S99" s="41"/>
      <c r="T99" s="77"/>
      <c r="AT99" s="23" t="s">
        <v>187</v>
      </c>
      <c r="AU99" s="23" t="s">
        <v>83</v>
      </c>
    </row>
    <row r="100" spans="2:65" s="11" customFormat="1">
      <c r="B100" s="211"/>
      <c r="C100" s="212"/>
      <c r="D100" s="213" t="s">
        <v>189</v>
      </c>
      <c r="E100" s="214" t="s">
        <v>22</v>
      </c>
      <c r="F100" s="215" t="s">
        <v>321</v>
      </c>
      <c r="G100" s="212"/>
      <c r="H100" s="216">
        <v>11</v>
      </c>
      <c r="I100" s="217"/>
      <c r="J100" s="212"/>
      <c r="K100" s="212"/>
      <c r="L100" s="218"/>
      <c r="M100" s="219"/>
      <c r="N100" s="220"/>
      <c r="O100" s="220"/>
      <c r="P100" s="220"/>
      <c r="Q100" s="220"/>
      <c r="R100" s="220"/>
      <c r="S100" s="220"/>
      <c r="T100" s="221"/>
      <c r="AT100" s="222" t="s">
        <v>189</v>
      </c>
      <c r="AU100" s="222" t="s">
        <v>83</v>
      </c>
      <c r="AV100" s="11" t="s">
        <v>83</v>
      </c>
      <c r="AW100" s="11" t="s">
        <v>37</v>
      </c>
      <c r="AX100" s="11" t="s">
        <v>24</v>
      </c>
      <c r="AY100" s="222" t="s">
        <v>130</v>
      </c>
    </row>
    <row r="101" spans="2:65" s="1" customFormat="1" ht="31.5" customHeight="1">
      <c r="B101" s="40"/>
      <c r="C101" s="192" t="s">
        <v>163</v>
      </c>
      <c r="D101" s="192" t="s">
        <v>133</v>
      </c>
      <c r="E101" s="193" t="s">
        <v>206</v>
      </c>
      <c r="F101" s="194" t="s">
        <v>207</v>
      </c>
      <c r="G101" s="195" t="s">
        <v>208</v>
      </c>
      <c r="H101" s="196">
        <v>85.65</v>
      </c>
      <c r="I101" s="197"/>
      <c r="J101" s="198">
        <f>ROUND(I101*H101,2)</f>
        <v>0</v>
      </c>
      <c r="K101" s="194" t="s">
        <v>154</v>
      </c>
      <c r="L101" s="60"/>
      <c r="M101" s="199" t="s">
        <v>22</v>
      </c>
      <c r="N101" s="200" t="s">
        <v>45</v>
      </c>
      <c r="O101" s="41"/>
      <c r="P101" s="201">
        <f>O101*H101</f>
        <v>0</v>
      </c>
      <c r="Q101" s="201">
        <v>0</v>
      </c>
      <c r="R101" s="201">
        <f>Q101*H101</f>
        <v>0</v>
      </c>
      <c r="S101" s="201">
        <v>0</v>
      </c>
      <c r="T101" s="202">
        <f>S101*H101</f>
        <v>0</v>
      </c>
      <c r="AR101" s="23" t="s">
        <v>146</v>
      </c>
      <c r="AT101" s="23" t="s">
        <v>133</v>
      </c>
      <c r="AU101" s="23" t="s">
        <v>83</v>
      </c>
      <c r="AY101" s="23" t="s">
        <v>130</v>
      </c>
      <c r="BE101" s="203">
        <f>IF(N101="základní",J101,0)</f>
        <v>0</v>
      </c>
      <c r="BF101" s="203">
        <f>IF(N101="snížená",J101,0)</f>
        <v>0</v>
      </c>
      <c r="BG101" s="203">
        <f>IF(N101="zákl. přenesená",J101,0)</f>
        <v>0</v>
      </c>
      <c r="BH101" s="203">
        <f>IF(N101="sníž. přenesená",J101,0)</f>
        <v>0</v>
      </c>
      <c r="BI101" s="203">
        <f>IF(N101="nulová",J101,0)</f>
        <v>0</v>
      </c>
      <c r="BJ101" s="23" t="s">
        <v>24</v>
      </c>
      <c r="BK101" s="203">
        <f>ROUND(I101*H101,2)</f>
        <v>0</v>
      </c>
      <c r="BL101" s="23" t="s">
        <v>146</v>
      </c>
      <c r="BM101" s="23" t="s">
        <v>419</v>
      </c>
    </row>
    <row r="102" spans="2:65" s="1" customFormat="1" ht="229.5">
      <c r="B102" s="40"/>
      <c r="C102" s="62"/>
      <c r="D102" s="208" t="s">
        <v>187</v>
      </c>
      <c r="E102" s="62"/>
      <c r="F102" s="209" t="s">
        <v>210</v>
      </c>
      <c r="G102" s="62"/>
      <c r="H102" s="62"/>
      <c r="I102" s="162"/>
      <c r="J102" s="62"/>
      <c r="K102" s="62"/>
      <c r="L102" s="60"/>
      <c r="M102" s="210"/>
      <c r="N102" s="41"/>
      <c r="O102" s="41"/>
      <c r="P102" s="41"/>
      <c r="Q102" s="41"/>
      <c r="R102" s="41"/>
      <c r="S102" s="41"/>
      <c r="T102" s="77"/>
      <c r="AT102" s="23" t="s">
        <v>187</v>
      </c>
      <c r="AU102" s="23" t="s">
        <v>83</v>
      </c>
    </row>
    <row r="103" spans="2:65" s="11" customFormat="1" ht="27">
      <c r="B103" s="211"/>
      <c r="C103" s="212"/>
      <c r="D103" s="213" t="s">
        <v>189</v>
      </c>
      <c r="E103" s="214" t="s">
        <v>22</v>
      </c>
      <c r="F103" s="215" t="s">
        <v>420</v>
      </c>
      <c r="G103" s="212"/>
      <c r="H103" s="216">
        <v>85.65</v>
      </c>
      <c r="I103" s="217"/>
      <c r="J103" s="212"/>
      <c r="K103" s="212"/>
      <c r="L103" s="218"/>
      <c r="M103" s="219"/>
      <c r="N103" s="220"/>
      <c r="O103" s="220"/>
      <c r="P103" s="220"/>
      <c r="Q103" s="220"/>
      <c r="R103" s="220"/>
      <c r="S103" s="220"/>
      <c r="T103" s="221"/>
      <c r="AT103" s="222" t="s">
        <v>189</v>
      </c>
      <c r="AU103" s="222" t="s">
        <v>83</v>
      </c>
      <c r="AV103" s="11" t="s">
        <v>83</v>
      </c>
      <c r="AW103" s="11" t="s">
        <v>37</v>
      </c>
      <c r="AX103" s="11" t="s">
        <v>24</v>
      </c>
      <c r="AY103" s="222" t="s">
        <v>130</v>
      </c>
    </row>
    <row r="104" spans="2:65" s="1" customFormat="1" ht="31.5" customHeight="1">
      <c r="B104" s="40"/>
      <c r="C104" s="192" t="s">
        <v>212</v>
      </c>
      <c r="D104" s="192" t="s">
        <v>133</v>
      </c>
      <c r="E104" s="193" t="s">
        <v>213</v>
      </c>
      <c r="F104" s="194" t="s">
        <v>214</v>
      </c>
      <c r="G104" s="195" t="s">
        <v>185</v>
      </c>
      <c r="H104" s="196">
        <v>571</v>
      </c>
      <c r="I104" s="197"/>
      <c r="J104" s="198">
        <f>ROUND(I104*H104,2)</f>
        <v>0</v>
      </c>
      <c r="K104" s="194" t="s">
        <v>154</v>
      </c>
      <c r="L104" s="60"/>
      <c r="M104" s="199" t="s">
        <v>22</v>
      </c>
      <c r="N104" s="200" t="s">
        <v>45</v>
      </c>
      <c r="O104" s="41"/>
      <c r="P104" s="201">
        <f>O104*H104</f>
        <v>0</v>
      </c>
      <c r="Q104" s="201">
        <v>0</v>
      </c>
      <c r="R104" s="201">
        <f>Q104*H104</f>
        <v>0</v>
      </c>
      <c r="S104" s="201">
        <v>0</v>
      </c>
      <c r="T104" s="202">
        <f>S104*H104</f>
        <v>0</v>
      </c>
      <c r="AR104" s="23" t="s">
        <v>146</v>
      </c>
      <c r="AT104" s="23" t="s">
        <v>133</v>
      </c>
      <c r="AU104" s="23" t="s">
        <v>83</v>
      </c>
      <c r="AY104" s="23" t="s">
        <v>130</v>
      </c>
      <c r="BE104" s="203">
        <f>IF(N104="základní",J104,0)</f>
        <v>0</v>
      </c>
      <c r="BF104" s="203">
        <f>IF(N104="snížená",J104,0)</f>
        <v>0</v>
      </c>
      <c r="BG104" s="203">
        <f>IF(N104="zákl. přenesená",J104,0)</f>
        <v>0</v>
      </c>
      <c r="BH104" s="203">
        <f>IF(N104="sníž. přenesená",J104,0)</f>
        <v>0</v>
      </c>
      <c r="BI104" s="203">
        <f>IF(N104="nulová",J104,0)</f>
        <v>0</v>
      </c>
      <c r="BJ104" s="23" t="s">
        <v>24</v>
      </c>
      <c r="BK104" s="203">
        <f>ROUND(I104*H104,2)</f>
        <v>0</v>
      </c>
      <c r="BL104" s="23" t="s">
        <v>146</v>
      </c>
      <c r="BM104" s="23" t="s">
        <v>421</v>
      </c>
    </row>
    <row r="105" spans="2:65" s="1" customFormat="1" ht="121.5">
      <c r="B105" s="40"/>
      <c r="C105" s="62"/>
      <c r="D105" s="208" t="s">
        <v>187</v>
      </c>
      <c r="E105" s="62"/>
      <c r="F105" s="209" t="s">
        <v>216</v>
      </c>
      <c r="G105" s="62"/>
      <c r="H105" s="62"/>
      <c r="I105" s="162"/>
      <c r="J105" s="62"/>
      <c r="K105" s="62"/>
      <c r="L105" s="60"/>
      <c r="M105" s="210"/>
      <c r="N105" s="41"/>
      <c r="O105" s="41"/>
      <c r="P105" s="41"/>
      <c r="Q105" s="41"/>
      <c r="R105" s="41"/>
      <c r="S105" s="41"/>
      <c r="T105" s="77"/>
      <c r="AT105" s="23" t="s">
        <v>187</v>
      </c>
      <c r="AU105" s="23" t="s">
        <v>83</v>
      </c>
    </row>
    <row r="106" spans="2:65" s="11" customFormat="1">
      <c r="B106" s="211"/>
      <c r="C106" s="212"/>
      <c r="D106" s="213" t="s">
        <v>189</v>
      </c>
      <c r="E106" s="214" t="s">
        <v>22</v>
      </c>
      <c r="F106" s="215" t="s">
        <v>422</v>
      </c>
      <c r="G106" s="212"/>
      <c r="H106" s="216">
        <v>571</v>
      </c>
      <c r="I106" s="217"/>
      <c r="J106" s="212"/>
      <c r="K106" s="212"/>
      <c r="L106" s="218"/>
      <c r="M106" s="219"/>
      <c r="N106" s="220"/>
      <c r="O106" s="220"/>
      <c r="P106" s="220"/>
      <c r="Q106" s="220"/>
      <c r="R106" s="220"/>
      <c r="S106" s="220"/>
      <c r="T106" s="221"/>
      <c r="AT106" s="222" t="s">
        <v>189</v>
      </c>
      <c r="AU106" s="222" t="s">
        <v>83</v>
      </c>
      <c r="AV106" s="11" t="s">
        <v>83</v>
      </c>
      <c r="AW106" s="11" t="s">
        <v>37</v>
      </c>
      <c r="AX106" s="11" t="s">
        <v>24</v>
      </c>
      <c r="AY106" s="222" t="s">
        <v>130</v>
      </c>
    </row>
    <row r="107" spans="2:65" s="1" customFormat="1" ht="31.5" customHeight="1">
      <c r="B107" s="40"/>
      <c r="C107" s="192" t="s">
        <v>218</v>
      </c>
      <c r="D107" s="192" t="s">
        <v>133</v>
      </c>
      <c r="E107" s="193" t="s">
        <v>219</v>
      </c>
      <c r="F107" s="194" t="s">
        <v>220</v>
      </c>
      <c r="G107" s="195" t="s">
        <v>185</v>
      </c>
      <c r="H107" s="196">
        <v>571</v>
      </c>
      <c r="I107" s="197"/>
      <c r="J107" s="198">
        <f>ROUND(I107*H107,2)</f>
        <v>0</v>
      </c>
      <c r="K107" s="194" t="s">
        <v>154</v>
      </c>
      <c r="L107" s="60"/>
      <c r="M107" s="199" t="s">
        <v>22</v>
      </c>
      <c r="N107" s="200" t="s">
        <v>45</v>
      </c>
      <c r="O107" s="41"/>
      <c r="P107" s="201">
        <f>O107*H107</f>
        <v>0</v>
      </c>
      <c r="Q107" s="201">
        <v>0</v>
      </c>
      <c r="R107" s="201">
        <f>Q107*H107</f>
        <v>0</v>
      </c>
      <c r="S107" s="201">
        <v>0</v>
      </c>
      <c r="T107" s="202">
        <f>S107*H107</f>
        <v>0</v>
      </c>
      <c r="AR107" s="23" t="s">
        <v>146</v>
      </c>
      <c r="AT107" s="23" t="s">
        <v>133</v>
      </c>
      <c r="AU107" s="23" t="s">
        <v>83</v>
      </c>
      <c r="AY107" s="23" t="s">
        <v>130</v>
      </c>
      <c r="BE107" s="203">
        <f>IF(N107="základní",J107,0)</f>
        <v>0</v>
      </c>
      <c r="BF107" s="203">
        <f>IF(N107="snížená",J107,0)</f>
        <v>0</v>
      </c>
      <c r="BG107" s="203">
        <f>IF(N107="zákl. přenesená",J107,0)</f>
        <v>0</v>
      </c>
      <c r="BH107" s="203">
        <f>IF(N107="sníž. přenesená",J107,0)</f>
        <v>0</v>
      </c>
      <c r="BI107" s="203">
        <f>IF(N107="nulová",J107,0)</f>
        <v>0</v>
      </c>
      <c r="BJ107" s="23" t="s">
        <v>24</v>
      </c>
      <c r="BK107" s="203">
        <f>ROUND(I107*H107,2)</f>
        <v>0</v>
      </c>
      <c r="BL107" s="23" t="s">
        <v>146</v>
      </c>
      <c r="BM107" s="23" t="s">
        <v>423</v>
      </c>
    </row>
    <row r="108" spans="2:65" s="1" customFormat="1" ht="121.5">
      <c r="B108" s="40"/>
      <c r="C108" s="62"/>
      <c r="D108" s="208" t="s">
        <v>187</v>
      </c>
      <c r="E108" s="62"/>
      <c r="F108" s="209" t="s">
        <v>222</v>
      </c>
      <c r="G108" s="62"/>
      <c r="H108" s="62"/>
      <c r="I108" s="162"/>
      <c r="J108" s="62"/>
      <c r="K108" s="62"/>
      <c r="L108" s="60"/>
      <c r="M108" s="210"/>
      <c r="N108" s="41"/>
      <c r="O108" s="41"/>
      <c r="P108" s="41"/>
      <c r="Q108" s="41"/>
      <c r="R108" s="41"/>
      <c r="S108" s="41"/>
      <c r="T108" s="77"/>
      <c r="AT108" s="23" t="s">
        <v>187</v>
      </c>
      <c r="AU108" s="23" t="s">
        <v>83</v>
      </c>
    </row>
    <row r="109" spans="2:65" s="11" customFormat="1">
      <c r="B109" s="211"/>
      <c r="C109" s="212"/>
      <c r="D109" s="213" t="s">
        <v>189</v>
      </c>
      <c r="E109" s="214" t="s">
        <v>22</v>
      </c>
      <c r="F109" s="215" t="s">
        <v>424</v>
      </c>
      <c r="G109" s="212"/>
      <c r="H109" s="216">
        <v>571</v>
      </c>
      <c r="I109" s="217"/>
      <c r="J109" s="212"/>
      <c r="K109" s="212"/>
      <c r="L109" s="218"/>
      <c r="M109" s="219"/>
      <c r="N109" s="220"/>
      <c r="O109" s="220"/>
      <c r="P109" s="220"/>
      <c r="Q109" s="220"/>
      <c r="R109" s="220"/>
      <c r="S109" s="220"/>
      <c r="T109" s="221"/>
      <c r="AT109" s="222" t="s">
        <v>189</v>
      </c>
      <c r="AU109" s="222" t="s">
        <v>83</v>
      </c>
      <c r="AV109" s="11" t="s">
        <v>83</v>
      </c>
      <c r="AW109" s="11" t="s">
        <v>37</v>
      </c>
      <c r="AX109" s="11" t="s">
        <v>24</v>
      </c>
      <c r="AY109" s="222" t="s">
        <v>130</v>
      </c>
    </row>
    <row r="110" spans="2:65" s="1" customFormat="1" ht="22.5" customHeight="1">
      <c r="B110" s="40"/>
      <c r="C110" s="223" t="s">
        <v>29</v>
      </c>
      <c r="D110" s="223" t="s">
        <v>224</v>
      </c>
      <c r="E110" s="224" t="s">
        <v>225</v>
      </c>
      <c r="F110" s="225" t="s">
        <v>226</v>
      </c>
      <c r="G110" s="226" t="s">
        <v>227</v>
      </c>
      <c r="H110" s="227">
        <v>14.275</v>
      </c>
      <c r="I110" s="228"/>
      <c r="J110" s="229">
        <f>ROUND(I110*H110,2)</f>
        <v>0</v>
      </c>
      <c r="K110" s="225" t="s">
        <v>154</v>
      </c>
      <c r="L110" s="230"/>
      <c r="M110" s="231" t="s">
        <v>22</v>
      </c>
      <c r="N110" s="232" t="s">
        <v>45</v>
      </c>
      <c r="O110" s="41"/>
      <c r="P110" s="201">
        <f>O110*H110</f>
        <v>0</v>
      </c>
      <c r="Q110" s="201">
        <v>1E-3</v>
      </c>
      <c r="R110" s="201">
        <f>Q110*H110</f>
        <v>1.4275000000000001E-2</v>
      </c>
      <c r="S110" s="201">
        <v>0</v>
      </c>
      <c r="T110" s="202">
        <f>S110*H110</f>
        <v>0</v>
      </c>
      <c r="AR110" s="23" t="s">
        <v>212</v>
      </c>
      <c r="AT110" s="23" t="s">
        <v>224</v>
      </c>
      <c r="AU110" s="23" t="s">
        <v>83</v>
      </c>
      <c r="AY110" s="23" t="s">
        <v>130</v>
      </c>
      <c r="BE110" s="203">
        <f>IF(N110="základní",J110,0)</f>
        <v>0</v>
      </c>
      <c r="BF110" s="203">
        <f>IF(N110="snížená",J110,0)</f>
        <v>0</v>
      </c>
      <c r="BG110" s="203">
        <f>IF(N110="zákl. přenesená",J110,0)</f>
        <v>0</v>
      </c>
      <c r="BH110" s="203">
        <f>IF(N110="sníž. přenesená",J110,0)</f>
        <v>0</v>
      </c>
      <c r="BI110" s="203">
        <f>IF(N110="nulová",J110,0)</f>
        <v>0</v>
      </c>
      <c r="BJ110" s="23" t="s">
        <v>24</v>
      </c>
      <c r="BK110" s="203">
        <f>ROUND(I110*H110,2)</f>
        <v>0</v>
      </c>
      <c r="BL110" s="23" t="s">
        <v>146</v>
      </c>
      <c r="BM110" s="23" t="s">
        <v>425</v>
      </c>
    </row>
    <row r="111" spans="2:65" s="11" customFormat="1">
      <c r="B111" s="211"/>
      <c r="C111" s="212"/>
      <c r="D111" s="213" t="s">
        <v>189</v>
      </c>
      <c r="E111" s="212"/>
      <c r="F111" s="215" t="s">
        <v>426</v>
      </c>
      <c r="G111" s="212"/>
      <c r="H111" s="216">
        <v>14.275</v>
      </c>
      <c r="I111" s="217"/>
      <c r="J111" s="212"/>
      <c r="K111" s="212"/>
      <c r="L111" s="218"/>
      <c r="M111" s="219"/>
      <c r="N111" s="220"/>
      <c r="O111" s="220"/>
      <c r="P111" s="220"/>
      <c r="Q111" s="220"/>
      <c r="R111" s="220"/>
      <c r="S111" s="220"/>
      <c r="T111" s="221"/>
      <c r="AT111" s="222" t="s">
        <v>189</v>
      </c>
      <c r="AU111" s="222" t="s">
        <v>83</v>
      </c>
      <c r="AV111" s="11" t="s">
        <v>83</v>
      </c>
      <c r="AW111" s="11" t="s">
        <v>6</v>
      </c>
      <c r="AX111" s="11" t="s">
        <v>24</v>
      </c>
      <c r="AY111" s="222" t="s">
        <v>130</v>
      </c>
    </row>
    <row r="112" spans="2:65" s="1" customFormat="1" ht="22.5" customHeight="1">
      <c r="B112" s="40"/>
      <c r="C112" s="192" t="s">
        <v>427</v>
      </c>
      <c r="D112" s="192" t="s">
        <v>133</v>
      </c>
      <c r="E112" s="193" t="s">
        <v>428</v>
      </c>
      <c r="F112" s="194" t="s">
        <v>429</v>
      </c>
      <c r="G112" s="195" t="s">
        <v>185</v>
      </c>
      <c r="H112" s="196">
        <v>343.35</v>
      </c>
      <c r="I112" s="197"/>
      <c r="J112" s="198">
        <f>ROUND(I112*H112,2)</f>
        <v>0</v>
      </c>
      <c r="K112" s="194" t="s">
        <v>154</v>
      </c>
      <c r="L112" s="60"/>
      <c r="M112" s="199" t="s">
        <v>22</v>
      </c>
      <c r="N112" s="200" t="s">
        <v>45</v>
      </c>
      <c r="O112" s="41"/>
      <c r="P112" s="201">
        <f>O112*H112</f>
        <v>0</v>
      </c>
      <c r="Q112" s="201">
        <v>0</v>
      </c>
      <c r="R112" s="201">
        <f>Q112*H112</f>
        <v>0</v>
      </c>
      <c r="S112" s="201">
        <v>0</v>
      </c>
      <c r="T112" s="202">
        <f>S112*H112</f>
        <v>0</v>
      </c>
      <c r="AR112" s="23" t="s">
        <v>146</v>
      </c>
      <c r="AT112" s="23" t="s">
        <v>133</v>
      </c>
      <c r="AU112" s="23" t="s">
        <v>83</v>
      </c>
      <c r="AY112" s="23" t="s">
        <v>130</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146</v>
      </c>
      <c r="BM112" s="23" t="s">
        <v>430</v>
      </c>
    </row>
    <row r="113" spans="2:65" s="1" customFormat="1" ht="162">
      <c r="B113" s="40"/>
      <c r="C113" s="62"/>
      <c r="D113" s="208" t="s">
        <v>187</v>
      </c>
      <c r="E113" s="62"/>
      <c r="F113" s="209" t="s">
        <v>431</v>
      </c>
      <c r="G113" s="62"/>
      <c r="H113" s="62"/>
      <c r="I113" s="162"/>
      <c r="J113" s="62"/>
      <c r="K113" s="62"/>
      <c r="L113" s="60"/>
      <c r="M113" s="210"/>
      <c r="N113" s="41"/>
      <c r="O113" s="41"/>
      <c r="P113" s="41"/>
      <c r="Q113" s="41"/>
      <c r="R113" s="41"/>
      <c r="S113" s="41"/>
      <c r="T113" s="77"/>
      <c r="AT113" s="23" t="s">
        <v>187</v>
      </c>
      <c r="AU113" s="23" t="s">
        <v>83</v>
      </c>
    </row>
    <row r="114" spans="2:65" s="11" customFormat="1">
      <c r="B114" s="211"/>
      <c r="C114" s="212"/>
      <c r="D114" s="208" t="s">
        <v>189</v>
      </c>
      <c r="E114" s="235" t="s">
        <v>22</v>
      </c>
      <c r="F114" s="233" t="s">
        <v>432</v>
      </c>
      <c r="G114" s="212"/>
      <c r="H114" s="234">
        <v>343.35</v>
      </c>
      <c r="I114" s="217"/>
      <c r="J114" s="212"/>
      <c r="K114" s="212"/>
      <c r="L114" s="218"/>
      <c r="M114" s="219"/>
      <c r="N114" s="220"/>
      <c r="O114" s="220"/>
      <c r="P114" s="220"/>
      <c r="Q114" s="220"/>
      <c r="R114" s="220"/>
      <c r="S114" s="220"/>
      <c r="T114" s="221"/>
      <c r="AT114" s="222" t="s">
        <v>189</v>
      </c>
      <c r="AU114" s="222" t="s">
        <v>83</v>
      </c>
      <c r="AV114" s="11" t="s">
        <v>83</v>
      </c>
      <c r="AW114" s="11" t="s">
        <v>37</v>
      </c>
      <c r="AX114" s="11" t="s">
        <v>24</v>
      </c>
      <c r="AY114" s="222" t="s">
        <v>130</v>
      </c>
    </row>
    <row r="115" spans="2:65" s="10" customFormat="1" ht="29.85" customHeight="1">
      <c r="B115" s="175"/>
      <c r="C115" s="176"/>
      <c r="D115" s="189" t="s">
        <v>73</v>
      </c>
      <c r="E115" s="190" t="s">
        <v>146</v>
      </c>
      <c r="F115" s="190" t="s">
        <v>230</v>
      </c>
      <c r="G115" s="176"/>
      <c r="H115" s="176"/>
      <c r="I115" s="179"/>
      <c r="J115" s="191">
        <f>BK115</f>
        <v>0</v>
      </c>
      <c r="K115" s="176"/>
      <c r="L115" s="181"/>
      <c r="M115" s="182"/>
      <c r="N115" s="183"/>
      <c r="O115" s="183"/>
      <c r="P115" s="184">
        <f>SUM(P116:P118)</f>
        <v>0</v>
      </c>
      <c r="Q115" s="183"/>
      <c r="R115" s="184">
        <f>SUM(R116:R118)</f>
        <v>0</v>
      </c>
      <c r="S115" s="183"/>
      <c r="T115" s="185">
        <f>SUM(T116:T118)</f>
        <v>0</v>
      </c>
      <c r="AR115" s="186" t="s">
        <v>24</v>
      </c>
      <c r="AT115" s="187" t="s">
        <v>73</v>
      </c>
      <c r="AU115" s="187" t="s">
        <v>24</v>
      </c>
      <c r="AY115" s="186" t="s">
        <v>130</v>
      </c>
      <c r="BK115" s="188">
        <f>SUM(BK116:BK118)</f>
        <v>0</v>
      </c>
    </row>
    <row r="116" spans="2:65" s="1" customFormat="1" ht="22.5" customHeight="1">
      <c r="B116" s="40"/>
      <c r="C116" s="192" t="s">
        <v>231</v>
      </c>
      <c r="D116" s="192" t="s">
        <v>133</v>
      </c>
      <c r="E116" s="193" t="s">
        <v>232</v>
      </c>
      <c r="F116" s="194" t="s">
        <v>233</v>
      </c>
      <c r="G116" s="195" t="s">
        <v>208</v>
      </c>
      <c r="H116" s="196">
        <v>1.32</v>
      </c>
      <c r="I116" s="197"/>
      <c r="J116" s="198">
        <f>ROUND(I116*H116,2)</f>
        <v>0</v>
      </c>
      <c r="K116" s="194" t="s">
        <v>154</v>
      </c>
      <c r="L116" s="60"/>
      <c r="M116" s="199" t="s">
        <v>22</v>
      </c>
      <c r="N116" s="200" t="s">
        <v>45</v>
      </c>
      <c r="O116" s="41"/>
      <c r="P116" s="201">
        <f>O116*H116</f>
        <v>0</v>
      </c>
      <c r="Q116" s="201">
        <v>0</v>
      </c>
      <c r="R116" s="201">
        <f>Q116*H116</f>
        <v>0</v>
      </c>
      <c r="S116" s="201">
        <v>0</v>
      </c>
      <c r="T116" s="202">
        <f>S116*H116</f>
        <v>0</v>
      </c>
      <c r="AR116" s="23" t="s">
        <v>146</v>
      </c>
      <c r="AT116" s="23" t="s">
        <v>133</v>
      </c>
      <c r="AU116" s="23" t="s">
        <v>83</v>
      </c>
      <c r="AY116" s="23" t="s">
        <v>130</v>
      </c>
      <c r="BE116" s="203">
        <f>IF(N116="základní",J116,0)</f>
        <v>0</v>
      </c>
      <c r="BF116" s="203">
        <f>IF(N116="snížená",J116,0)</f>
        <v>0</v>
      </c>
      <c r="BG116" s="203">
        <f>IF(N116="zákl. přenesená",J116,0)</f>
        <v>0</v>
      </c>
      <c r="BH116" s="203">
        <f>IF(N116="sníž. přenesená",J116,0)</f>
        <v>0</v>
      </c>
      <c r="BI116" s="203">
        <f>IF(N116="nulová",J116,0)</f>
        <v>0</v>
      </c>
      <c r="BJ116" s="23" t="s">
        <v>24</v>
      </c>
      <c r="BK116" s="203">
        <f>ROUND(I116*H116,2)</f>
        <v>0</v>
      </c>
      <c r="BL116" s="23" t="s">
        <v>146</v>
      </c>
      <c r="BM116" s="23" t="s">
        <v>433</v>
      </c>
    </row>
    <row r="117" spans="2:65" s="1" customFormat="1" ht="162">
      <c r="B117" s="40"/>
      <c r="C117" s="62"/>
      <c r="D117" s="208" t="s">
        <v>187</v>
      </c>
      <c r="E117" s="62"/>
      <c r="F117" s="209" t="s">
        <v>235</v>
      </c>
      <c r="G117" s="62"/>
      <c r="H117" s="62"/>
      <c r="I117" s="162"/>
      <c r="J117" s="62"/>
      <c r="K117" s="62"/>
      <c r="L117" s="60"/>
      <c r="M117" s="210"/>
      <c r="N117" s="41"/>
      <c r="O117" s="41"/>
      <c r="P117" s="41"/>
      <c r="Q117" s="41"/>
      <c r="R117" s="41"/>
      <c r="S117" s="41"/>
      <c r="T117" s="77"/>
      <c r="AT117" s="23" t="s">
        <v>187</v>
      </c>
      <c r="AU117" s="23" t="s">
        <v>83</v>
      </c>
    </row>
    <row r="118" spans="2:65" s="11" customFormat="1">
      <c r="B118" s="211"/>
      <c r="C118" s="212"/>
      <c r="D118" s="208" t="s">
        <v>189</v>
      </c>
      <c r="E118" s="235" t="s">
        <v>22</v>
      </c>
      <c r="F118" s="233" t="s">
        <v>434</v>
      </c>
      <c r="G118" s="212"/>
      <c r="H118" s="234">
        <v>1.32</v>
      </c>
      <c r="I118" s="217"/>
      <c r="J118" s="212"/>
      <c r="K118" s="212"/>
      <c r="L118" s="218"/>
      <c r="M118" s="219"/>
      <c r="N118" s="220"/>
      <c r="O118" s="220"/>
      <c r="P118" s="220"/>
      <c r="Q118" s="220"/>
      <c r="R118" s="220"/>
      <c r="S118" s="220"/>
      <c r="T118" s="221"/>
      <c r="AT118" s="222" t="s">
        <v>189</v>
      </c>
      <c r="AU118" s="222" t="s">
        <v>83</v>
      </c>
      <c r="AV118" s="11" t="s">
        <v>83</v>
      </c>
      <c r="AW118" s="11" t="s">
        <v>37</v>
      </c>
      <c r="AX118" s="11" t="s">
        <v>24</v>
      </c>
      <c r="AY118" s="222" t="s">
        <v>130</v>
      </c>
    </row>
    <row r="119" spans="2:65" s="10" customFormat="1" ht="29.85" customHeight="1">
      <c r="B119" s="175"/>
      <c r="C119" s="176"/>
      <c r="D119" s="189" t="s">
        <v>73</v>
      </c>
      <c r="E119" s="190" t="s">
        <v>129</v>
      </c>
      <c r="F119" s="190" t="s">
        <v>237</v>
      </c>
      <c r="G119" s="176"/>
      <c r="H119" s="176"/>
      <c r="I119" s="179"/>
      <c r="J119" s="191">
        <f>BK119</f>
        <v>0</v>
      </c>
      <c r="K119" s="176"/>
      <c r="L119" s="181"/>
      <c r="M119" s="182"/>
      <c r="N119" s="183"/>
      <c r="O119" s="183"/>
      <c r="P119" s="184">
        <f>SUM(P120:P141)</f>
        <v>0</v>
      </c>
      <c r="Q119" s="183"/>
      <c r="R119" s="184">
        <f>SUM(R120:R141)</f>
        <v>1.3397999999999999</v>
      </c>
      <c r="S119" s="183"/>
      <c r="T119" s="185">
        <f>SUM(T120:T141)</f>
        <v>0</v>
      </c>
      <c r="AR119" s="186" t="s">
        <v>24</v>
      </c>
      <c r="AT119" s="187" t="s">
        <v>73</v>
      </c>
      <c r="AU119" s="187" t="s">
        <v>24</v>
      </c>
      <c r="AY119" s="186" t="s">
        <v>130</v>
      </c>
      <c r="BK119" s="188">
        <f>SUM(BK120:BK141)</f>
        <v>0</v>
      </c>
    </row>
    <row r="120" spans="2:65" s="1" customFormat="1" ht="22.5" customHeight="1">
      <c r="B120" s="40"/>
      <c r="C120" s="192" t="s">
        <v>238</v>
      </c>
      <c r="D120" s="192" t="s">
        <v>133</v>
      </c>
      <c r="E120" s="193" t="s">
        <v>239</v>
      </c>
      <c r="F120" s="194" t="s">
        <v>240</v>
      </c>
      <c r="G120" s="195" t="s">
        <v>185</v>
      </c>
      <c r="H120" s="196">
        <v>24384</v>
      </c>
      <c r="I120" s="197"/>
      <c r="J120" s="198">
        <f>ROUND(I120*H120,2)</f>
        <v>0</v>
      </c>
      <c r="K120" s="194" t="s">
        <v>154</v>
      </c>
      <c r="L120" s="60"/>
      <c r="M120" s="199" t="s">
        <v>22</v>
      </c>
      <c r="N120" s="200" t="s">
        <v>45</v>
      </c>
      <c r="O120" s="41"/>
      <c r="P120" s="201">
        <f>O120*H120</f>
        <v>0</v>
      </c>
      <c r="Q120" s="201">
        <v>0</v>
      </c>
      <c r="R120" s="201">
        <f>Q120*H120</f>
        <v>0</v>
      </c>
      <c r="S120" s="201">
        <v>0</v>
      </c>
      <c r="T120" s="202">
        <f>S120*H120</f>
        <v>0</v>
      </c>
      <c r="AR120" s="23" t="s">
        <v>146</v>
      </c>
      <c r="AT120" s="23" t="s">
        <v>133</v>
      </c>
      <c r="AU120" s="23" t="s">
        <v>83</v>
      </c>
      <c r="AY120" s="23" t="s">
        <v>130</v>
      </c>
      <c r="BE120" s="203">
        <f>IF(N120="základní",J120,0)</f>
        <v>0</v>
      </c>
      <c r="BF120" s="203">
        <f>IF(N120="snížená",J120,0)</f>
        <v>0</v>
      </c>
      <c r="BG120" s="203">
        <f>IF(N120="zákl. přenesená",J120,0)</f>
        <v>0</v>
      </c>
      <c r="BH120" s="203">
        <f>IF(N120="sníž. přenesená",J120,0)</f>
        <v>0</v>
      </c>
      <c r="BI120" s="203">
        <f>IF(N120="nulová",J120,0)</f>
        <v>0</v>
      </c>
      <c r="BJ120" s="23" t="s">
        <v>24</v>
      </c>
      <c r="BK120" s="203">
        <f>ROUND(I120*H120,2)</f>
        <v>0</v>
      </c>
      <c r="BL120" s="23" t="s">
        <v>146</v>
      </c>
      <c r="BM120" s="23" t="s">
        <v>435</v>
      </c>
    </row>
    <row r="121" spans="2:65" s="11" customFormat="1">
      <c r="B121" s="211"/>
      <c r="C121" s="212"/>
      <c r="D121" s="213" t="s">
        <v>189</v>
      </c>
      <c r="E121" s="214" t="s">
        <v>22</v>
      </c>
      <c r="F121" s="215" t="s">
        <v>436</v>
      </c>
      <c r="G121" s="212"/>
      <c r="H121" s="216">
        <v>24384</v>
      </c>
      <c r="I121" s="217"/>
      <c r="J121" s="212"/>
      <c r="K121" s="212"/>
      <c r="L121" s="218"/>
      <c r="M121" s="219"/>
      <c r="N121" s="220"/>
      <c r="O121" s="220"/>
      <c r="P121" s="220"/>
      <c r="Q121" s="220"/>
      <c r="R121" s="220"/>
      <c r="S121" s="220"/>
      <c r="T121" s="221"/>
      <c r="AT121" s="222" t="s">
        <v>189</v>
      </c>
      <c r="AU121" s="222" t="s">
        <v>83</v>
      </c>
      <c r="AV121" s="11" t="s">
        <v>83</v>
      </c>
      <c r="AW121" s="11" t="s">
        <v>37</v>
      </c>
      <c r="AX121" s="11" t="s">
        <v>24</v>
      </c>
      <c r="AY121" s="222" t="s">
        <v>130</v>
      </c>
    </row>
    <row r="122" spans="2:65" s="1" customFormat="1" ht="31.5" customHeight="1">
      <c r="B122" s="40"/>
      <c r="C122" s="192" t="s">
        <v>243</v>
      </c>
      <c r="D122" s="192" t="s">
        <v>133</v>
      </c>
      <c r="E122" s="193" t="s">
        <v>244</v>
      </c>
      <c r="F122" s="194" t="s">
        <v>245</v>
      </c>
      <c r="G122" s="195" t="s">
        <v>185</v>
      </c>
      <c r="H122" s="196">
        <v>12192</v>
      </c>
      <c r="I122" s="197"/>
      <c r="J122" s="198">
        <f>ROUND(I122*H122,2)</f>
        <v>0</v>
      </c>
      <c r="K122" s="194" t="s">
        <v>154</v>
      </c>
      <c r="L122" s="60"/>
      <c r="M122" s="199" t="s">
        <v>22</v>
      </c>
      <c r="N122" s="200" t="s">
        <v>45</v>
      </c>
      <c r="O122" s="41"/>
      <c r="P122" s="201">
        <f>O122*H122</f>
        <v>0</v>
      </c>
      <c r="Q122" s="201">
        <v>0</v>
      </c>
      <c r="R122" s="201">
        <f>Q122*H122</f>
        <v>0</v>
      </c>
      <c r="S122" s="201">
        <v>0</v>
      </c>
      <c r="T122" s="202">
        <f>S122*H122</f>
        <v>0</v>
      </c>
      <c r="AR122" s="23" t="s">
        <v>146</v>
      </c>
      <c r="AT122" s="23" t="s">
        <v>133</v>
      </c>
      <c r="AU122" s="23" t="s">
        <v>83</v>
      </c>
      <c r="AY122" s="23" t="s">
        <v>130</v>
      </c>
      <c r="BE122" s="203">
        <f>IF(N122="základní",J122,0)</f>
        <v>0</v>
      </c>
      <c r="BF122" s="203">
        <f>IF(N122="snížená",J122,0)</f>
        <v>0</v>
      </c>
      <c r="BG122" s="203">
        <f>IF(N122="zákl. přenesená",J122,0)</f>
        <v>0</v>
      </c>
      <c r="BH122" s="203">
        <f>IF(N122="sníž. přenesená",J122,0)</f>
        <v>0</v>
      </c>
      <c r="BI122" s="203">
        <f>IF(N122="nulová",J122,0)</f>
        <v>0</v>
      </c>
      <c r="BJ122" s="23" t="s">
        <v>24</v>
      </c>
      <c r="BK122" s="203">
        <f>ROUND(I122*H122,2)</f>
        <v>0</v>
      </c>
      <c r="BL122" s="23" t="s">
        <v>146</v>
      </c>
      <c r="BM122" s="23" t="s">
        <v>437</v>
      </c>
    </row>
    <row r="123" spans="2:65" s="11" customFormat="1">
      <c r="B123" s="211"/>
      <c r="C123" s="212"/>
      <c r="D123" s="213" t="s">
        <v>189</v>
      </c>
      <c r="E123" s="214" t="s">
        <v>22</v>
      </c>
      <c r="F123" s="215" t="s">
        <v>416</v>
      </c>
      <c r="G123" s="212"/>
      <c r="H123" s="216">
        <v>12192</v>
      </c>
      <c r="I123" s="217"/>
      <c r="J123" s="212"/>
      <c r="K123" s="212"/>
      <c r="L123" s="218"/>
      <c r="M123" s="219"/>
      <c r="N123" s="220"/>
      <c r="O123" s="220"/>
      <c r="P123" s="220"/>
      <c r="Q123" s="220"/>
      <c r="R123" s="220"/>
      <c r="S123" s="220"/>
      <c r="T123" s="221"/>
      <c r="AT123" s="222" t="s">
        <v>189</v>
      </c>
      <c r="AU123" s="222" t="s">
        <v>83</v>
      </c>
      <c r="AV123" s="11" t="s">
        <v>83</v>
      </c>
      <c r="AW123" s="11" t="s">
        <v>37</v>
      </c>
      <c r="AX123" s="11" t="s">
        <v>24</v>
      </c>
      <c r="AY123" s="222" t="s">
        <v>130</v>
      </c>
    </row>
    <row r="124" spans="2:65" s="1" customFormat="1" ht="31.5" customHeight="1">
      <c r="B124" s="40"/>
      <c r="C124" s="192" t="s">
        <v>9</v>
      </c>
      <c r="D124" s="192" t="s">
        <v>133</v>
      </c>
      <c r="E124" s="193" t="s">
        <v>248</v>
      </c>
      <c r="F124" s="194" t="s">
        <v>249</v>
      </c>
      <c r="G124" s="195" t="s">
        <v>185</v>
      </c>
      <c r="H124" s="196">
        <v>12192</v>
      </c>
      <c r="I124" s="197"/>
      <c r="J124" s="198">
        <f>ROUND(I124*H124,2)</f>
        <v>0</v>
      </c>
      <c r="K124" s="194" t="s">
        <v>154</v>
      </c>
      <c r="L124" s="60"/>
      <c r="M124" s="199" t="s">
        <v>22</v>
      </c>
      <c r="N124" s="200" t="s">
        <v>45</v>
      </c>
      <c r="O124" s="41"/>
      <c r="P124" s="201">
        <f>O124*H124</f>
        <v>0</v>
      </c>
      <c r="Q124" s="201">
        <v>0</v>
      </c>
      <c r="R124" s="201">
        <f>Q124*H124</f>
        <v>0</v>
      </c>
      <c r="S124" s="201">
        <v>0</v>
      </c>
      <c r="T124" s="202">
        <f>S124*H124</f>
        <v>0</v>
      </c>
      <c r="AR124" s="23" t="s">
        <v>146</v>
      </c>
      <c r="AT124" s="23" t="s">
        <v>133</v>
      </c>
      <c r="AU124" s="23" t="s">
        <v>83</v>
      </c>
      <c r="AY124" s="23" t="s">
        <v>130</v>
      </c>
      <c r="BE124" s="203">
        <f>IF(N124="základní",J124,0)</f>
        <v>0</v>
      </c>
      <c r="BF124" s="203">
        <f>IF(N124="snížená",J124,0)</f>
        <v>0</v>
      </c>
      <c r="BG124" s="203">
        <f>IF(N124="zákl. přenesená",J124,0)</f>
        <v>0</v>
      </c>
      <c r="BH124" s="203">
        <f>IF(N124="sníž. přenesená",J124,0)</f>
        <v>0</v>
      </c>
      <c r="BI124" s="203">
        <f>IF(N124="nulová",J124,0)</f>
        <v>0</v>
      </c>
      <c r="BJ124" s="23" t="s">
        <v>24</v>
      </c>
      <c r="BK124" s="203">
        <f>ROUND(I124*H124,2)</f>
        <v>0</v>
      </c>
      <c r="BL124" s="23" t="s">
        <v>146</v>
      </c>
      <c r="BM124" s="23" t="s">
        <v>438</v>
      </c>
    </row>
    <row r="125" spans="2:65" s="1" customFormat="1" ht="27">
      <c r="B125" s="40"/>
      <c r="C125" s="62"/>
      <c r="D125" s="208" t="s">
        <v>187</v>
      </c>
      <c r="E125" s="62"/>
      <c r="F125" s="209" t="s">
        <v>251</v>
      </c>
      <c r="G125" s="62"/>
      <c r="H125" s="62"/>
      <c r="I125" s="162"/>
      <c r="J125" s="62"/>
      <c r="K125" s="62"/>
      <c r="L125" s="60"/>
      <c r="M125" s="210"/>
      <c r="N125" s="41"/>
      <c r="O125" s="41"/>
      <c r="P125" s="41"/>
      <c r="Q125" s="41"/>
      <c r="R125" s="41"/>
      <c r="S125" s="41"/>
      <c r="T125" s="77"/>
      <c r="AT125" s="23" t="s">
        <v>187</v>
      </c>
      <c r="AU125" s="23" t="s">
        <v>83</v>
      </c>
    </row>
    <row r="126" spans="2:65" s="11" customFormat="1">
      <c r="B126" s="211"/>
      <c r="C126" s="212"/>
      <c r="D126" s="213" t="s">
        <v>189</v>
      </c>
      <c r="E126" s="214" t="s">
        <v>22</v>
      </c>
      <c r="F126" s="215" t="s">
        <v>416</v>
      </c>
      <c r="G126" s="212"/>
      <c r="H126" s="216">
        <v>12192</v>
      </c>
      <c r="I126" s="217"/>
      <c r="J126" s="212"/>
      <c r="K126" s="212"/>
      <c r="L126" s="218"/>
      <c r="M126" s="219"/>
      <c r="N126" s="220"/>
      <c r="O126" s="220"/>
      <c r="P126" s="220"/>
      <c r="Q126" s="220"/>
      <c r="R126" s="220"/>
      <c r="S126" s="220"/>
      <c r="T126" s="221"/>
      <c r="AT126" s="222" t="s">
        <v>189</v>
      </c>
      <c r="AU126" s="222" t="s">
        <v>83</v>
      </c>
      <c r="AV126" s="11" t="s">
        <v>83</v>
      </c>
      <c r="AW126" s="11" t="s">
        <v>37</v>
      </c>
      <c r="AX126" s="11" t="s">
        <v>24</v>
      </c>
      <c r="AY126" s="222" t="s">
        <v>130</v>
      </c>
    </row>
    <row r="127" spans="2:65" s="1" customFormat="1" ht="31.5" customHeight="1">
      <c r="B127" s="40"/>
      <c r="C127" s="192" t="s">
        <v>252</v>
      </c>
      <c r="D127" s="192" t="s">
        <v>133</v>
      </c>
      <c r="E127" s="193" t="s">
        <v>253</v>
      </c>
      <c r="F127" s="194" t="s">
        <v>254</v>
      </c>
      <c r="G127" s="195" t="s">
        <v>185</v>
      </c>
      <c r="H127" s="196">
        <v>145.19999999999999</v>
      </c>
      <c r="I127" s="197"/>
      <c r="J127" s="198">
        <f>ROUND(I127*H127,2)</f>
        <v>0</v>
      </c>
      <c r="K127" s="194" t="s">
        <v>154</v>
      </c>
      <c r="L127" s="60"/>
      <c r="M127" s="199" t="s">
        <v>22</v>
      </c>
      <c r="N127" s="200" t="s">
        <v>45</v>
      </c>
      <c r="O127" s="41"/>
      <c r="P127" s="201">
        <f>O127*H127</f>
        <v>0</v>
      </c>
      <c r="Q127" s="201">
        <v>0</v>
      </c>
      <c r="R127" s="201">
        <f>Q127*H127</f>
        <v>0</v>
      </c>
      <c r="S127" s="201">
        <v>0</v>
      </c>
      <c r="T127" s="202">
        <f>S127*H127</f>
        <v>0</v>
      </c>
      <c r="AR127" s="23" t="s">
        <v>146</v>
      </c>
      <c r="AT127" s="23" t="s">
        <v>133</v>
      </c>
      <c r="AU127" s="23" t="s">
        <v>83</v>
      </c>
      <c r="AY127" s="23" t="s">
        <v>130</v>
      </c>
      <c r="BE127" s="203">
        <f>IF(N127="základní",J127,0)</f>
        <v>0</v>
      </c>
      <c r="BF127" s="203">
        <f>IF(N127="snížená",J127,0)</f>
        <v>0</v>
      </c>
      <c r="BG127" s="203">
        <f>IF(N127="zákl. přenesená",J127,0)</f>
        <v>0</v>
      </c>
      <c r="BH127" s="203">
        <f>IF(N127="sníž. přenesená",J127,0)</f>
        <v>0</v>
      </c>
      <c r="BI127" s="203">
        <f>IF(N127="nulová",J127,0)</f>
        <v>0</v>
      </c>
      <c r="BJ127" s="23" t="s">
        <v>24</v>
      </c>
      <c r="BK127" s="203">
        <f>ROUND(I127*H127,2)</f>
        <v>0</v>
      </c>
      <c r="BL127" s="23" t="s">
        <v>146</v>
      </c>
      <c r="BM127" s="23" t="s">
        <v>439</v>
      </c>
    </row>
    <row r="128" spans="2:65" s="1" customFormat="1" ht="94.5">
      <c r="B128" s="40"/>
      <c r="C128" s="62"/>
      <c r="D128" s="208" t="s">
        <v>187</v>
      </c>
      <c r="E128" s="62"/>
      <c r="F128" s="209" t="s">
        <v>256</v>
      </c>
      <c r="G128" s="62"/>
      <c r="H128" s="62"/>
      <c r="I128" s="162"/>
      <c r="J128" s="62"/>
      <c r="K128" s="62"/>
      <c r="L128" s="60"/>
      <c r="M128" s="210"/>
      <c r="N128" s="41"/>
      <c r="O128" s="41"/>
      <c r="P128" s="41"/>
      <c r="Q128" s="41"/>
      <c r="R128" s="41"/>
      <c r="S128" s="41"/>
      <c r="T128" s="77"/>
      <c r="AT128" s="23" t="s">
        <v>187</v>
      </c>
      <c r="AU128" s="23" t="s">
        <v>83</v>
      </c>
    </row>
    <row r="129" spans="2:65" s="11" customFormat="1" ht="27">
      <c r="B129" s="211"/>
      <c r="C129" s="212"/>
      <c r="D129" s="213" t="s">
        <v>189</v>
      </c>
      <c r="E129" s="214" t="s">
        <v>22</v>
      </c>
      <c r="F129" s="215" t="s">
        <v>440</v>
      </c>
      <c r="G129" s="212"/>
      <c r="H129" s="216">
        <v>145.19999999999999</v>
      </c>
      <c r="I129" s="217"/>
      <c r="J129" s="212"/>
      <c r="K129" s="212"/>
      <c r="L129" s="218"/>
      <c r="M129" s="219"/>
      <c r="N129" s="220"/>
      <c r="O129" s="220"/>
      <c r="P129" s="220"/>
      <c r="Q129" s="220"/>
      <c r="R129" s="220"/>
      <c r="S129" s="220"/>
      <c r="T129" s="221"/>
      <c r="AT129" s="222" t="s">
        <v>189</v>
      </c>
      <c r="AU129" s="222" t="s">
        <v>83</v>
      </c>
      <c r="AV129" s="11" t="s">
        <v>83</v>
      </c>
      <c r="AW129" s="11" t="s">
        <v>37</v>
      </c>
      <c r="AX129" s="11" t="s">
        <v>24</v>
      </c>
      <c r="AY129" s="222" t="s">
        <v>130</v>
      </c>
    </row>
    <row r="130" spans="2:65" s="1" customFormat="1" ht="31.5" customHeight="1">
      <c r="B130" s="40"/>
      <c r="C130" s="192" t="s">
        <v>258</v>
      </c>
      <c r="D130" s="192" t="s">
        <v>133</v>
      </c>
      <c r="E130" s="193" t="s">
        <v>259</v>
      </c>
      <c r="F130" s="194" t="s">
        <v>260</v>
      </c>
      <c r="G130" s="195" t="s">
        <v>185</v>
      </c>
      <c r="H130" s="196">
        <v>132</v>
      </c>
      <c r="I130" s="197"/>
      <c r="J130" s="198">
        <f>ROUND(I130*H130,2)</f>
        <v>0</v>
      </c>
      <c r="K130" s="194" t="s">
        <v>154</v>
      </c>
      <c r="L130" s="60"/>
      <c r="M130" s="199" t="s">
        <v>22</v>
      </c>
      <c r="N130" s="200" t="s">
        <v>45</v>
      </c>
      <c r="O130" s="41"/>
      <c r="P130" s="201">
        <f>O130*H130</f>
        <v>0</v>
      </c>
      <c r="Q130" s="201">
        <v>1.0149999999999999E-2</v>
      </c>
      <c r="R130" s="201">
        <f>Q130*H130</f>
        <v>1.3397999999999999</v>
      </c>
      <c r="S130" s="201">
        <v>0</v>
      </c>
      <c r="T130" s="202">
        <f>S130*H130</f>
        <v>0</v>
      </c>
      <c r="AR130" s="23" t="s">
        <v>146</v>
      </c>
      <c r="AT130" s="23" t="s">
        <v>133</v>
      </c>
      <c r="AU130" s="23" t="s">
        <v>83</v>
      </c>
      <c r="AY130" s="23" t="s">
        <v>130</v>
      </c>
      <c r="BE130" s="203">
        <f>IF(N130="základní",J130,0)</f>
        <v>0</v>
      </c>
      <c r="BF130" s="203">
        <f>IF(N130="snížená",J130,0)</f>
        <v>0</v>
      </c>
      <c r="BG130" s="203">
        <f>IF(N130="zákl. přenesená",J130,0)</f>
        <v>0</v>
      </c>
      <c r="BH130" s="203">
        <f>IF(N130="sníž. přenesená",J130,0)</f>
        <v>0</v>
      </c>
      <c r="BI130" s="203">
        <f>IF(N130="nulová",J130,0)</f>
        <v>0</v>
      </c>
      <c r="BJ130" s="23" t="s">
        <v>24</v>
      </c>
      <c r="BK130" s="203">
        <f>ROUND(I130*H130,2)</f>
        <v>0</v>
      </c>
      <c r="BL130" s="23" t="s">
        <v>146</v>
      </c>
      <c r="BM130" s="23" t="s">
        <v>441</v>
      </c>
    </row>
    <row r="131" spans="2:65" s="11" customFormat="1">
      <c r="B131" s="211"/>
      <c r="C131" s="212"/>
      <c r="D131" s="213" t="s">
        <v>189</v>
      </c>
      <c r="E131" s="214" t="s">
        <v>22</v>
      </c>
      <c r="F131" s="215" t="s">
        <v>442</v>
      </c>
      <c r="G131" s="212"/>
      <c r="H131" s="216">
        <v>132</v>
      </c>
      <c r="I131" s="217"/>
      <c r="J131" s="212"/>
      <c r="K131" s="212"/>
      <c r="L131" s="218"/>
      <c r="M131" s="219"/>
      <c r="N131" s="220"/>
      <c r="O131" s="220"/>
      <c r="P131" s="220"/>
      <c r="Q131" s="220"/>
      <c r="R131" s="220"/>
      <c r="S131" s="220"/>
      <c r="T131" s="221"/>
      <c r="AT131" s="222" t="s">
        <v>189</v>
      </c>
      <c r="AU131" s="222" t="s">
        <v>83</v>
      </c>
      <c r="AV131" s="11" t="s">
        <v>83</v>
      </c>
      <c r="AW131" s="11" t="s">
        <v>37</v>
      </c>
      <c r="AX131" s="11" t="s">
        <v>24</v>
      </c>
      <c r="AY131" s="222" t="s">
        <v>130</v>
      </c>
    </row>
    <row r="132" spans="2:65" s="1" customFormat="1" ht="22.5" customHeight="1">
      <c r="B132" s="40"/>
      <c r="C132" s="192" t="s">
        <v>263</v>
      </c>
      <c r="D132" s="192" t="s">
        <v>133</v>
      </c>
      <c r="E132" s="193" t="s">
        <v>264</v>
      </c>
      <c r="F132" s="194" t="s">
        <v>265</v>
      </c>
      <c r="G132" s="195" t="s">
        <v>198</v>
      </c>
      <c r="H132" s="196">
        <v>2134</v>
      </c>
      <c r="I132" s="197"/>
      <c r="J132" s="198">
        <f>ROUND(I132*H132,2)</f>
        <v>0</v>
      </c>
      <c r="K132" s="194" t="s">
        <v>22</v>
      </c>
      <c r="L132" s="60"/>
      <c r="M132" s="199" t="s">
        <v>22</v>
      </c>
      <c r="N132" s="200" t="s">
        <v>45</v>
      </c>
      <c r="O132" s="41"/>
      <c r="P132" s="201">
        <f>O132*H132</f>
        <v>0</v>
      </c>
      <c r="Q132" s="201">
        <v>0</v>
      </c>
      <c r="R132" s="201">
        <f>Q132*H132</f>
        <v>0</v>
      </c>
      <c r="S132" s="201">
        <v>0</v>
      </c>
      <c r="T132" s="202">
        <f>S132*H132</f>
        <v>0</v>
      </c>
      <c r="AR132" s="23" t="s">
        <v>146</v>
      </c>
      <c r="AT132" s="23" t="s">
        <v>133</v>
      </c>
      <c r="AU132" s="23" t="s">
        <v>83</v>
      </c>
      <c r="AY132" s="23" t="s">
        <v>130</v>
      </c>
      <c r="BE132" s="203">
        <f>IF(N132="základní",J132,0)</f>
        <v>0</v>
      </c>
      <c r="BF132" s="203">
        <f>IF(N132="snížená",J132,0)</f>
        <v>0</v>
      </c>
      <c r="BG132" s="203">
        <f>IF(N132="zákl. přenesená",J132,0)</f>
        <v>0</v>
      </c>
      <c r="BH132" s="203">
        <f>IF(N132="sníž. přenesená",J132,0)</f>
        <v>0</v>
      </c>
      <c r="BI132" s="203">
        <f>IF(N132="nulová",J132,0)</f>
        <v>0</v>
      </c>
      <c r="BJ132" s="23" t="s">
        <v>24</v>
      </c>
      <c r="BK132" s="203">
        <f>ROUND(I132*H132,2)</f>
        <v>0</v>
      </c>
      <c r="BL132" s="23" t="s">
        <v>146</v>
      </c>
      <c r="BM132" s="23" t="s">
        <v>443</v>
      </c>
    </row>
    <row r="133" spans="2:65" s="11" customFormat="1">
      <c r="B133" s="211"/>
      <c r="C133" s="212"/>
      <c r="D133" s="208" t="s">
        <v>189</v>
      </c>
      <c r="E133" s="235" t="s">
        <v>22</v>
      </c>
      <c r="F133" s="233" t="s">
        <v>444</v>
      </c>
      <c r="G133" s="212"/>
      <c r="H133" s="234">
        <v>2134</v>
      </c>
      <c r="I133" s="217"/>
      <c r="J133" s="212"/>
      <c r="K133" s="212"/>
      <c r="L133" s="218"/>
      <c r="M133" s="219"/>
      <c r="N133" s="220"/>
      <c r="O133" s="220"/>
      <c r="P133" s="220"/>
      <c r="Q133" s="220"/>
      <c r="R133" s="220"/>
      <c r="S133" s="220"/>
      <c r="T133" s="221"/>
      <c r="AT133" s="222" t="s">
        <v>189</v>
      </c>
      <c r="AU133" s="222" t="s">
        <v>83</v>
      </c>
      <c r="AV133" s="11" t="s">
        <v>83</v>
      </c>
      <c r="AW133" s="11" t="s">
        <v>37</v>
      </c>
      <c r="AX133" s="11" t="s">
        <v>24</v>
      </c>
      <c r="AY133" s="222" t="s">
        <v>130</v>
      </c>
    </row>
    <row r="134" spans="2:65" s="12" customFormat="1">
      <c r="B134" s="236"/>
      <c r="C134" s="237"/>
      <c r="D134" s="208" t="s">
        <v>189</v>
      </c>
      <c r="E134" s="238" t="s">
        <v>22</v>
      </c>
      <c r="F134" s="239" t="s">
        <v>268</v>
      </c>
      <c r="G134" s="237"/>
      <c r="H134" s="240" t="s">
        <v>22</v>
      </c>
      <c r="I134" s="241"/>
      <c r="J134" s="237"/>
      <c r="K134" s="237"/>
      <c r="L134" s="242"/>
      <c r="M134" s="243"/>
      <c r="N134" s="244"/>
      <c r="O134" s="244"/>
      <c r="P134" s="244"/>
      <c r="Q134" s="244"/>
      <c r="R134" s="244"/>
      <c r="S134" s="244"/>
      <c r="T134" s="245"/>
      <c r="AT134" s="246" t="s">
        <v>189</v>
      </c>
      <c r="AU134" s="246" t="s">
        <v>83</v>
      </c>
      <c r="AV134" s="12" t="s">
        <v>24</v>
      </c>
      <c r="AW134" s="12" t="s">
        <v>37</v>
      </c>
      <c r="AX134" s="12" t="s">
        <v>74</v>
      </c>
      <c r="AY134" s="246" t="s">
        <v>130</v>
      </c>
    </row>
    <row r="135" spans="2:65" s="12" customFormat="1">
      <c r="B135" s="236"/>
      <c r="C135" s="237"/>
      <c r="D135" s="208" t="s">
        <v>189</v>
      </c>
      <c r="E135" s="238" t="s">
        <v>22</v>
      </c>
      <c r="F135" s="239" t="s">
        <v>269</v>
      </c>
      <c r="G135" s="237"/>
      <c r="H135" s="240" t="s">
        <v>22</v>
      </c>
      <c r="I135" s="241"/>
      <c r="J135" s="237"/>
      <c r="K135" s="237"/>
      <c r="L135" s="242"/>
      <c r="M135" s="243"/>
      <c r="N135" s="244"/>
      <c r="O135" s="244"/>
      <c r="P135" s="244"/>
      <c r="Q135" s="244"/>
      <c r="R135" s="244"/>
      <c r="S135" s="244"/>
      <c r="T135" s="245"/>
      <c r="AT135" s="246" t="s">
        <v>189</v>
      </c>
      <c r="AU135" s="246" t="s">
        <v>83</v>
      </c>
      <c r="AV135" s="12" t="s">
        <v>24</v>
      </c>
      <c r="AW135" s="12" t="s">
        <v>37</v>
      </c>
      <c r="AX135" s="12" t="s">
        <v>74</v>
      </c>
      <c r="AY135" s="246" t="s">
        <v>130</v>
      </c>
    </row>
    <row r="136" spans="2:65" s="12" customFormat="1">
      <c r="B136" s="236"/>
      <c r="C136" s="237"/>
      <c r="D136" s="213" t="s">
        <v>189</v>
      </c>
      <c r="E136" s="247" t="s">
        <v>22</v>
      </c>
      <c r="F136" s="248" t="s">
        <v>270</v>
      </c>
      <c r="G136" s="237"/>
      <c r="H136" s="249" t="s">
        <v>22</v>
      </c>
      <c r="I136" s="241"/>
      <c r="J136" s="237"/>
      <c r="K136" s="237"/>
      <c r="L136" s="242"/>
      <c r="M136" s="243"/>
      <c r="N136" s="244"/>
      <c r="O136" s="244"/>
      <c r="P136" s="244"/>
      <c r="Q136" s="244"/>
      <c r="R136" s="244"/>
      <c r="S136" s="244"/>
      <c r="T136" s="245"/>
      <c r="AT136" s="246" t="s">
        <v>189</v>
      </c>
      <c r="AU136" s="246" t="s">
        <v>83</v>
      </c>
      <c r="AV136" s="12" t="s">
        <v>24</v>
      </c>
      <c r="AW136" s="12" t="s">
        <v>37</v>
      </c>
      <c r="AX136" s="12" t="s">
        <v>74</v>
      </c>
      <c r="AY136" s="246" t="s">
        <v>130</v>
      </c>
    </row>
    <row r="137" spans="2:65" s="1" customFormat="1" ht="22.5" customHeight="1">
      <c r="B137" s="40"/>
      <c r="C137" s="192" t="s">
        <v>271</v>
      </c>
      <c r="D137" s="192" t="s">
        <v>133</v>
      </c>
      <c r="E137" s="193" t="s">
        <v>272</v>
      </c>
      <c r="F137" s="194" t="s">
        <v>273</v>
      </c>
      <c r="G137" s="195" t="s">
        <v>185</v>
      </c>
      <c r="H137" s="196">
        <v>3201</v>
      </c>
      <c r="I137" s="197"/>
      <c r="J137" s="198">
        <f>ROUND(I137*H137,2)</f>
        <v>0</v>
      </c>
      <c r="K137" s="194" t="s">
        <v>22</v>
      </c>
      <c r="L137" s="60"/>
      <c r="M137" s="199" t="s">
        <v>22</v>
      </c>
      <c r="N137" s="200" t="s">
        <v>45</v>
      </c>
      <c r="O137" s="41"/>
      <c r="P137" s="201">
        <f>O137*H137</f>
        <v>0</v>
      </c>
      <c r="Q137" s="201">
        <v>0</v>
      </c>
      <c r="R137" s="201">
        <f>Q137*H137</f>
        <v>0</v>
      </c>
      <c r="S137" s="201">
        <v>0</v>
      </c>
      <c r="T137" s="202">
        <f>S137*H137</f>
        <v>0</v>
      </c>
      <c r="AR137" s="23" t="s">
        <v>146</v>
      </c>
      <c r="AT137" s="23" t="s">
        <v>133</v>
      </c>
      <c r="AU137" s="23" t="s">
        <v>83</v>
      </c>
      <c r="AY137" s="23" t="s">
        <v>130</v>
      </c>
      <c r="BE137" s="203">
        <f>IF(N137="základní",J137,0)</f>
        <v>0</v>
      </c>
      <c r="BF137" s="203">
        <f>IF(N137="snížená",J137,0)</f>
        <v>0</v>
      </c>
      <c r="BG137" s="203">
        <f>IF(N137="zákl. přenesená",J137,0)</f>
        <v>0</v>
      </c>
      <c r="BH137" s="203">
        <f>IF(N137="sníž. přenesená",J137,0)</f>
        <v>0</v>
      </c>
      <c r="BI137" s="203">
        <f>IF(N137="nulová",J137,0)</f>
        <v>0</v>
      </c>
      <c r="BJ137" s="23" t="s">
        <v>24</v>
      </c>
      <c r="BK137" s="203">
        <f>ROUND(I137*H137,2)</f>
        <v>0</v>
      </c>
      <c r="BL137" s="23" t="s">
        <v>146</v>
      </c>
      <c r="BM137" s="23" t="s">
        <v>445</v>
      </c>
    </row>
    <row r="138" spans="2:65" s="11" customFormat="1">
      <c r="B138" s="211"/>
      <c r="C138" s="212"/>
      <c r="D138" s="208" t="s">
        <v>189</v>
      </c>
      <c r="E138" s="235" t="s">
        <v>22</v>
      </c>
      <c r="F138" s="233" t="s">
        <v>446</v>
      </c>
      <c r="G138" s="212"/>
      <c r="H138" s="234">
        <v>3201</v>
      </c>
      <c r="I138" s="217"/>
      <c r="J138" s="212"/>
      <c r="K138" s="212"/>
      <c r="L138" s="218"/>
      <c r="M138" s="219"/>
      <c r="N138" s="220"/>
      <c r="O138" s="220"/>
      <c r="P138" s="220"/>
      <c r="Q138" s="220"/>
      <c r="R138" s="220"/>
      <c r="S138" s="220"/>
      <c r="T138" s="221"/>
      <c r="AT138" s="222" t="s">
        <v>189</v>
      </c>
      <c r="AU138" s="222" t="s">
        <v>83</v>
      </c>
      <c r="AV138" s="11" t="s">
        <v>83</v>
      </c>
      <c r="AW138" s="11" t="s">
        <v>37</v>
      </c>
      <c r="AX138" s="11" t="s">
        <v>24</v>
      </c>
      <c r="AY138" s="222" t="s">
        <v>130</v>
      </c>
    </row>
    <row r="139" spans="2:65" s="12" customFormat="1">
      <c r="B139" s="236"/>
      <c r="C139" s="237"/>
      <c r="D139" s="208" t="s">
        <v>189</v>
      </c>
      <c r="E139" s="238" t="s">
        <v>22</v>
      </c>
      <c r="F139" s="239" t="s">
        <v>276</v>
      </c>
      <c r="G139" s="237"/>
      <c r="H139" s="240" t="s">
        <v>22</v>
      </c>
      <c r="I139" s="241"/>
      <c r="J139" s="237"/>
      <c r="K139" s="237"/>
      <c r="L139" s="242"/>
      <c r="M139" s="243"/>
      <c r="N139" s="244"/>
      <c r="O139" s="244"/>
      <c r="P139" s="244"/>
      <c r="Q139" s="244"/>
      <c r="R139" s="244"/>
      <c r="S139" s="244"/>
      <c r="T139" s="245"/>
      <c r="AT139" s="246" t="s">
        <v>189</v>
      </c>
      <c r="AU139" s="246" t="s">
        <v>83</v>
      </c>
      <c r="AV139" s="12" t="s">
        <v>24</v>
      </c>
      <c r="AW139" s="12" t="s">
        <v>37</v>
      </c>
      <c r="AX139" s="12" t="s">
        <v>74</v>
      </c>
      <c r="AY139" s="246" t="s">
        <v>130</v>
      </c>
    </row>
    <row r="140" spans="2:65" s="12" customFormat="1">
      <c r="B140" s="236"/>
      <c r="C140" s="237"/>
      <c r="D140" s="208" t="s">
        <v>189</v>
      </c>
      <c r="E140" s="238" t="s">
        <v>22</v>
      </c>
      <c r="F140" s="239" t="s">
        <v>277</v>
      </c>
      <c r="G140" s="237"/>
      <c r="H140" s="240" t="s">
        <v>22</v>
      </c>
      <c r="I140" s="241"/>
      <c r="J140" s="237"/>
      <c r="K140" s="237"/>
      <c r="L140" s="242"/>
      <c r="M140" s="243"/>
      <c r="N140" s="244"/>
      <c r="O140" s="244"/>
      <c r="P140" s="244"/>
      <c r="Q140" s="244"/>
      <c r="R140" s="244"/>
      <c r="S140" s="244"/>
      <c r="T140" s="245"/>
      <c r="AT140" s="246" t="s">
        <v>189</v>
      </c>
      <c r="AU140" s="246" t="s">
        <v>83</v>
      </c>
      <c r="AV140" s="12" t="s">
        <v>24</v>
      </c>
      <c r="AW140" s="12" t="s">
        <v>37</v>
      </c>
      <c r="AX140" s="12" t="s">
        <v>74</v>
      </c>
      <c r="AY140" s="246" t="s">
        <v>130</v>
      </c>
    </row>
    <row r="141" spans="2:65" s="12" customFormat="1">
      <c r="B141" s="236"/>
      <c r="C141" s="237"/>
      <c r="D141" s="208" t="s">
        <v>189</v>
      </c>
      <c r="E141" s="238" t="s">
        <v>22</v>
      </c>
      <c r="F141" s="239" t="s">
        <v>278</v>
      </c>
      <c r="G141" s="237"/>
      <c r="H141" s="240" t="s">
        <v>22</v>
      </c>
      <c r="I141" s="241"/>
      <c r="J141" s="237"/>
      <c r="K141" s="237"/>
      <c r="L141" s="242"/>
      <c r="M141" s="243"/>
      <c r="N141" s="244"/>
      <c r="O141" s="244"/>
      <c r="P141" s="244"/>
      <c r="Q141" s="244"/>
      <c r="R141" s="244"/>
      <c r="S141" s="244"/>
      <c r="T141" s="245"/>
      <c r="AT141" s="246" t="s">
        <v>189</v>
      </c>
      <c r="AU141" s="246" t="s">
        <v>83</v>
      </c>
      <c r="AV141" s="12" t="s">
        <v>24</v>
      </c>
      <c r="AW141" s="12" t="s">
        <v>37</v>
      </c>
      <c r="AX141" s="12" t="s">
        <v>74</v>
      </c>
      <c r="AY141" s="246" t="s">
        <v>130</v>
      </c>
    </row>
    <row r="142" spans="2:65" s="10" customFormat="1" ht="29.85" customHeight="1">
      <c r="B142" s="175"/>
      <c r="C142" s="176"/>
      <c r="D142" s="189" t="s">
        <v>73</v>
      </c>
      <c r="E142" s="190" t="s">
        <v>212</v>
      </c>
      <c r="F142" s="190" t="s">
        <v>279</v>
      </c>
      <c r="G142" s="176"/>
      <c r="H142" s="176"/>
      <c r="I142" s="179"/>
      <c r="J142" s="191">
        <f>BK142</f>
        <v>0</v>
      </c>
      <c r="K142" s="176"/>
      <c r="L142" s="181"/>
      <c r="M142" s="182"/>
      <c r="N142" s="183"/>
      <c r="O142" s="183"/>
      <c r="P142" s="184">
        <f>SUM(P143:P148)</f>
        <v>0</v>
      </c>
      <c r="Q142" s="183"/>
      <c r="R142" s="184">
        <f>SUM(R143:R148)</f>
        <v>7.7502399999999998</v>
      </c>
      <c r="S142" s="183"/>
      <c r="T142" s="185">
        <f>SUM(T143:T148)</f>
        <v>0</v>
      </c>
      <c r="AR142" s="186" t="s">
        <v>24</v>
      </c>
      <c r="AT142" s="187" t="s">
        <v>73</v>
      </c>
      <c r="AU142" s="187" t="s">
        <v>24</v>
      </c>
      <c r="AY142" s="186" t="s">
        <v>130</v>
      </c>
      <c r="BK142" s="188">
        <f>SUM(BK143:BK148)</f>
        <v>0</v>
      </c>
    </row>
    <row r="143" spans="2:65" s="1" customFormat="1" ht="22.5" customHeight="1">
      <c r="B143" s="40"/>
      <c r="C143" s="192" t="s">
        <v>280</v>
      </c>
      <c r="D143" s="192" t="s">
        <v>133</v>
      </c>
      <c r="E143" s="193" t="s">
        <v>281</v>
      </c>
      <c r="F143" s="194" t="s">
        <v>282</v>
      </c>
      <c r="G143" s="195" t="s">
        <v>283</v>
      </c>
      <c r="H143" s="196">
        <v>18</v>
      </c>
      <c r="I143" s="197"/>
      <c r="J143" s="198">
        <f>ROUND(I143*H143,2)</f>
        <v>0</v>
      </c>
      <c r="K143" s="194" t="s">
        <v>154</v>
      </c>
      <c r="L143" s="60"/>
      <c r="M143" s="199" t="s">
        <v>22</v>
      </c>
      <c r="N143" s="200" t="s">
        <v>45</v>
      </c>
      <c r="O143" s="41"/>
      <c r="P143" s="201">
        <f>O143*H143</f>
        <v>0</v>
      </c>
      <c r="Q143" s="201">
        <v>0.42368</v>
      </c>
      <c r="R143" s="201">
        <f>Q143*H143</f>
        <v>7.6262400000000001</v>
      </c>
      <c r="S143" s="201">
        <v>0</v>
      </c>
      <c r="T143" s="202">
        <f>S143*H143</f>
        <v>0</v>
      </c>
      <c r="AR143" s="23" t="s">
        <v>146</v>
      </c>
      <c r="AT143" s="23" t="s">
        <v>133</v>
      </c>
      <c r="AU143" s="23" t="s">
        <v>83</v>
      </c>
      <c r="AY143" s="23" t="s">
        <v>130</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146</v>
      </c>
      <c r="BM143" s="23" t="s">
        <v>447</v>
      </c>
    </row>
    <row r="144" spans="2:65" s="1" customFormat="1" ht="108">
      <c r="B144" s="40"/>
      <c r="C144" s="62"/>
      <c r="D144" s="208" t="s">
        <v>187</v>
      </c>
      <c r="E144" s="62"/>
      <c r="F144" s="209" t="s">
        <v>285</v>
      </c>
      <c r="G144" s="62"/>
      <c r="H144" s="62"/>
      <c r="I144" s="162"/>
      <c r="J144" s="62"/>
      <c r="K144" s="62"/>
      <c r="L144" s="60"/>
      <c r="M144" s="210"/>
      <c r="N144" s="41"/>
      <c r="O144" s="41"/>
      <c r="P144" s="41"/>
      <c r="Q144" s="41"/>
      <c r="R144" s="41"/>
      <c r="S144" s="41"/>
      <c r="T144" s="77"/>
      <c r="AT144" s="23" t="s">
        <v>187</v>
      </c>
      <c r="AU144" s="23" t="s">
        <v>83</v>
      </c>
    </row>
    <row r="145" spans="2:65" s="11" customFormat="1">
      <c r="B145" s="211"/>
      <c r="C145" s="212"/>
      <c r="D145" s="213" t="s">
        <v>189</v>
      </c>
      <c r="E145" s="214" t="s">
        <v>22</v>
      </c>
      <c r="F145" s="215" t="s">
        <v>448</v>
      </c>
      <c r="G145" s="212"/>
      <c r="H145" s="216">
        <v>18</v>
      </c>
      <c r="I145" s="217"/>
      <c r="J145" s="212"/>
      <c r="K145" s="212"/>
      <c r="L145" s="218"/>
      <c r="M145" s="219"/>
      <c r="N145" s="220"/>
      <c r="O145" s="220"/>
      <c r="P145" s="220"/>
      <c r="Q145" s="220"/>
      <c r="R145" s="220"/>
      <c r="S145" s="220"/>
      <c r="T145" s="221"/>
      <c r="AT145" s="222" t="s">
        <v>189</v>
      </c>
      <c r="AU145" s="222" t="s">
        <v>83</v>
      </c>
      <c r="AV145" s="11" t="s">
        <v>83</v>
      </c>
      <c r="AW145" s="11" t="s">
        <v>37</v>
      </c>
      <c r="AX145" s="11" t="s">
        <v>24</v>
      </c>
      <c r="AY145" s="222" t="s">
        <v>130</v>
      </c>
    </row>
    <row r="146" spans="2:65" s="1" customFormat="1" ht="22.5" customHeight="1">
      <c r="B146" s="40"/>
      <c r="C146" s="223" t="s">
        <v>399</v>
      </c>
      <c r="D146" s="223" t="s">
        <v>224</v>
      </c>
      <c r="E146" s="224" t="s">
        <v>288</v>
      </c>
      <c r="F146" s="225" t="s">
        <v>289</v>
      </c>
      <c r="G146" s="226" t="s">
        <v>283</v>
      </c>
      <c r="H146" s="227">
        <v>1</v>
      </c>
      <c r="I146" s="228"/>
      <c r="J146" s="229">
        <f>ROUND(I146*H146,2)</f>
        <v>0</v>
      </c>
      <c r="K146" s="225" t="s">
        <v>154</v>
      </c>
      <c r="L146" s="230"/>
      <c r="M146" s="231" t="s">
        <v>22</v>
      </c>
      <c r="N146" s="232" t="s">
        <v>45</v>
      </c>
      <c r="O146" s="41"/>
      <c r="P146" s="201">
        <f>O146*H146</f>
        <v>0</v>
      </c>
      <c r="Q146" s="201">
        <v>5.8000000000000003E-2</v>
      </c>
      <c r="R146" s="201">
        <f>Q146*H146</f>
        <v>5.8000000000000003E-2</v>
      </c>
      <c r="S146" s="201">
        <v>0</v>
      </c>
      <c r="T146" s="202">
        <f>S146*H146</f>
        <v>0</v>
      </c>
      <c r="AR146" s="23" t="s">
        <v>290</v>
      </c>
      <c r="AT146" s="23" t="s">
        <v>224</v>
      </c>
      <c r="AU146" s="23" t="s">
        <v>83</v>
      </c>
      <c r="AY146" s="23" t="s">
        <v>130</v>
      </c>
      <c r="BE146" s="203">
        <f>IF(N146="základní",J146,0)</f>
        <v>0</v>
      </c>
      <c r="BF146" s="203">
        <f>IF(N146="snížená",J146,0)</f>
        <v>0</v>
      </c>
      <c r="BG146" s="203">
        <f>IF(N146="zákl. přenesená",J146,0)</f>
        <v>0</v>
      </c>
      <c r="BH146" s="203">
        <f>IF(N146="sníž. přenesená",J146,0)</f>
        <v>0</v>
      </c>
      <c r="BI146" s="203">
        <f>IF(N146="nulová",J146,0)</f>
        <v>0</v>
      </c>
      <c r="BJ146" s="23" t="s">
        <v>24</v>
      </c>
      <c r="BK146" s="203">
        <f>ROUND(I146*H146,2)</f>
        <v>0</v>
      </c>
      <c r="BL146" s="23" t="s">
        <v>290</v>
      </c>
      <c r="BM146" s="23" t="s">
        <v>449</v>
      </c>
    </row>
    <row r="147" spans="2:65" s="1" customFormat="1" ht="22.5" customHeight="1">
      <c r="B147" s="40"/>
      <c r="C147" s="223" t="s">
        <v>407</v>
      </c>
      <c r="D147" s="223" t="s">
        <v>224</v>
      </c>
      <c r="E147" s="224" t="s">
        <v>293</v>
      </c>
      <c r="F147" s="225" t="s">
        <v>294</v>
      </c>
      <c r="G147" s="226" t="s">
        <v>283</v>
      </c>
      <c r="H147" s="227">
        <v>1</v>
      </c>
      <c r="I147" s="228"/>
      <c r="J147" s="229">
        <f>ROUND(I147*H147,2)</f>
        <v>0</v>
      </c>
      <c r="K147" s="225" t="s">
        <v>154</v>
      </c>
      <c r="L147" s="230"/>
      <c r="M147" s="231" t="s">
        <v>22</v>
      </c>
      <c r="N147" s="232" t="s">
        <v>45</v>
      </c>
      <c r="O147" s="41"/>
      <c r="P147" s="201">
        <f>O147*H147</f>
        <v>0</v>
      </c>
      <c r="Q147" s="201">
        <v>0.06</v>
      </c>
      <c r="R147" s="201">
        <f>Q147*H147</f>
        <v>0.06</v>
      </c>
      <c r="S147" s="201">
        <v>0</v>
      </c>
      <c r="T147" s="202">
        <f>S147*H147</f>
        <v>0</v>
      </c>
      <c r="AR147" s="23" t="s">
        <v>290</v>
      </c>
      <c r="AT147" s="23" t="s">
        <v>224</v>
      </c>
      <c r="AU147" s="23" t="s">
        <v>83</v>
      </c>
      <c r="AY147" s="23" t="s">
        <v>130</v>
      </c>
      <c r="BE147" s="203">
        <f>IF(N147="základní",J147,0)</f>
        <v>0</v>
      </c>
      <c r="BF147" s="203">
        <f>IF(N147="snížená",J147,0)</f>
        <v>0</v>
      </c>
      <c r="BG147" s="203">
        <f>IF(N147="zákl. přenesená",J147,0)</f>
        <v>0</v>
      </c>
      <c r="BH147" s="203">
        <f>IF(N147="sníž. přenesená",J147,0)</f>
        <v>0</v>
      </c>
      <c r="BI147" s="203">
        <f>IF(N147="nulová",J147,0)</f>
        <v>0</v>
      </c>
      <c r="BJ147" s="23" t="s">
        <v>24</v>
      </c>
      <c r="BK147" s="203">
        <f>ROUND(I147*H147,2)</f>
        <v>0</v>
      </c>
      <c r="BL147" s="23" t="s">
        <v>290</v>
      </c>
      <c r="BM147" s="23" t="s">
        <v>450</v>
      </c>
    </row>
    <row r="148" spans="2:65" s="1" customFormat="1" ht="22.5" customHeight="1">
      <c r="B148" s="40"/>
      <c r="C148" s="223" t="s">
        <v>287</v>
      </c>
      <c r="D148" s="223" t="s">
        <v>224</v>
      </c>
      <c r="E148" s="224" t="s">
        <v>297</v>
      </c>
      <c r="F148" s="225" t="s">
        <v>298</v>
      </c>
      <c r="G148" s="226" t="s">
        <v>283</v>
      </c>
      <c r="H148" s="227">
        <v>1</v>
      </c>
      <c r="I148" s="228"/>
      <c r="J148" s="229">
        <f>ROUND(I148*H148,2)</f>
        <v>0</v>
      </c>
      <c r="K148" s="225" t="s">
        <v>154</v>
      </c>
      <c r="L148" s="230"/>
      <c r="M148" s="231" t="s">
        <v>22</v>
      </c>
      <c r="N148" s="232" t="s">
        <v>45</v>
      </c>
      <c r="O148" s="41"/>
      <c r="P148" s="201">
        <f>O148*H148</f>
        <v>0</v>
      </c>
      <c r="Q148" s="201">
        <v>6.0000000000000001E-3</v>
      </c>
      <c r="R148" s="201">
        <f>Q148*H148</f>
        <v>6.0000000000000001E-3</v>
      </c>
      <c r="S148" s="201">
        <v>0</v>
      </c>
      <c r="T148" s="202">
        <f>S148*H148</f>
        <v>0</v>
      </c>
      <c r="AR148" s="23" t="s">
        <v>290</v>
      </c>
      <c r="AT148" s="23" t="s">
        <v>224</v>
      </c>
      <c r="AU148" s="23" t="s">
        <v>83</v>
      </c>
      <c r="AY148" s="23" t="s">
        <v>130</v>
      </c>
      <c r="BE148" s="203">
        <f>IF(N148="základní",J148,0)</f>
        <v>0</v>
      </c>
      <c r="BF148" s="203">
        <f>IF(N148="snížená",J148,0)</f>
        <v>0</v>
      </c>
      <c r="BG148" s="203">
        <f>IF(N148="zákl. přenesená",J148,0)</f>
        <v>0</v>
      </c>
      <c r="BH148" s="203">
        <f>IF(N148="sníž. přenesená",J148,0)</f>
        <v>0</v>
      </c>
      <c r="BI148" s="203">
        <f>IF(N148="nulová",J148,0)</f>
        <v>0</v>
      </c>
      <c r="BJ148" s="23" t="s">
        <v>24</v>
      </c>
      <c r="BK148" s="203">
        <f>ROUND(I148*H148,2)</f>
        <v>0</v>
      </c>
      <c r="BL148" s="23" t="s">
        <v>290</v>
      </c>
      <c r="BM148" s="23" t="s">
        <v>451</v>
      </c>
    </row>
    <row r="149" spans="2:65" s="10" customFormat="1" ht="29.85" customHeight="1">
      <c r="B149" s="175"/>
      <c r="C149" s="176"/>
      <c r="D149" s="189" t="s">
        <v>73</v>
      </c>
      <c r="E149" s="190" t="s">
        <v>218</v>
      </c>
      <c r="F149" s="190" t="s">
        <v>300</v>
      </c>
      <c r="G149" s="176"/>
      <c r="H149" s="176"/>
      <c r="I149" s="179"/>
      <c r="J149" s="191">
        <f>BK149</f>
        <v>0</v>
      </c>
      <c r="K149" s="176"/>
      <c r="L149" s="181"/>
      <c r="M149" s="182"/>
      <c r="N149" s="183"/>
      <c r="O149" s="183"/>
      <c r="P149" s="184">
        <f>SUM(P150:P177)</f>
        <v>0</v>
      </c>
      <c r="Q149" s="183"/>
      <c r="R149" s="184">
        <f>SUM(R150:R177)</f>
        <v>261.82850000000002</v>
      </c>
      <c r="S149" s="183"/>
      <c r="T149" s="185">
        <f>SUM(T150:T177)</f>
        <v>2.016</v>
      </c>
      <c r="AR149" s="186" t="s">
        <v>24</v>
      </c>
      <c r="AT149" s="187" t="s">
        <v>73</v>
      </c>
      <c r="AU149" s="187" t="s">
        <v>24</v>
      </c>
      <c r="AY149" s="186" t="s">
        <v>130</v>
      </c>
      <c r="BK149" s="188">
        <f>SUM(BK150:BK177)</f>
        <v>0</v>
      </c>
    </row>
    <row r="150" spans="2:65" s="1" customFormat="1" ht="31.5" customHeight="1">
      <c r="B150" s="40"/>
      <c r="C150" s="192" t="s">
        <v>301</v>
      </c>
      <c r="D150" s="192" t="s">
        <v>133</v>
      </c>
      <c r="E150" s="193" t="s">
        <v>302</v>
      </c>
      <c r="F150" s="194" t="s">
        <v>303</v>
      </c>
      <c r="G150" s="195" t="s">
        <v>198</v>
      </c>
      <c r="H150" s="196">
        <v>8</v>
      </c>
      <c r="I150" s="197"/>
      <c r="J150" s="198">
        <f>ROUND(I150*H150,2)</f>
        <v>0</v>
      </c>
      <c r="K150" s="194" t="s">
        <v>154</v>
      </c>
      <c r="L150" s="60"/>
      <c r="M150" s="199" t="s">
        <v>22</v>
      </c>
      <c r="N150" s="200" t="s">
        <v>45</v>
      </c>
      <c r="O150" s="41"/>
      <c r="P150" s="201">
        <f>O150*H150</f>
        <v>0</v>
      </c>
      <c r="Q150" s="201">
        <v>2.8299999999999999E-2</v>
      </c>
      <c r="R150" s="201">
        <f>Q150*H150</f>
        <v>0.22639999999999999</v>
      </c>
      <c r="S150" s="201">
        <v>0</v>
      </c>
      <c r="T150" s="202">
        <f>S150*H150</f>
        <v>0</v>
      </c>
      <c r="AR150" s="23" t="s">
        <v>146</v>
      </c>
      <c r="AT150" s="23" t="s">
        <v>133</v>
      </c>
      <c r="AU150" s="23" t="s">
        <v>83</v>
      </c>
      <c r="AY150" s="23" t="s">
        <v>130</v>
      </c>
      <c r="BE150" s="203">
        <f>IF(N150="základní",J150,0)</f>
        <v>0</v>
      </c>
      <c r="BF150" s="203">
        <f>IF(N150="snížená",J150,0)</f>
        <v>0</v>
      </c>
      <c r="BG150" s="203">
        <f>IF(N150="zákl. přenesená",J150,0)</f>
        <v>0</v>
      </c>
      <c r="BH150" s="203">
        <f>IF(N150="sníž. přenesená",J150,0)</f>
        <v>0</v>
      </c>
      <c r="BI150" s="203">
        <f>IF(N150="nulová",J150,0)</f>
        <v>0</v>
      </c>
      <c r="BJ150" s="23" t="s">
        <v>24</v>
      </c>
      <c r="BK150" s="203">
        <f>ROUND(I150*H150,2)</f>
        <v>0</v>
      </c>
      <c r="BL150" s="23" t="s">
        <v>146</v>
      </c>
      <c r="BM150" s="23" t="s">
        <v>452</v>
      </c>
    </row>
    <row r="151" spans="2:65" s="1" customFormat="1" ht="121.5">
      <c r="B151" s="40"/>
      <c r="C151" s="62"/>
      <c r="D151" s="213" t="s">
        <v>187</v>
      </c>
      <c r="E151" s="62"/>
      <c r="F151" s="250" t="s">
        <v>305</v>
      </c>
      <c r="G151" s="62"/>
      <c r="H151" s="62"/>
      <c r="I151" s="162"/>
      <c r="J151" s="62"/>
      <c r="K151" s="62"/>
      <c r="L151" s="60"/>
      <c r="M151" s="210"/>
      <c r="N151" s="41"/>
      <c r="O151" s="41"/>
      <c r="P151" s="41"/>
      <c r="Q151" s="41"/>
      <c r="R151" s="41"/>
      <c r="S151" s="41"/>
      <c r="T151" s="77"/>
      <c r="AT151" s="23" t="s">
        <v>187</v>
      </c>
      <c r="AU151" s="23" t="s">
        <v>83</v>
      </c>
    </row>
    <row r="152" spans="2:65" s="1" customFormat="1" ht="44.25" customHeight="1">
      <c r="B152" s="40"/>
      <c r="C152" s="192" t="s">
        <v>453</v>
      </c>
      <c r="D152" s="192" t="s">
        <v>133</v>
      </c>
      <c r="E152" s="193" t="s">
        <v>307</v>
      </c>
      <c r="F152" s="194" t="s">
        <v>308</v>
      </c>
      <c r="G152" s="195" t="s">
        <v>198</v>
      </c>
      <c r="H152" s="196">
        <v>1441</v>
      </c>
      <c r="I152" s="197"/>
      <c r="J152" s="198">
        <f>ROUND(I152*H152,2)</f>
        <v>0</v>
      </c>
      <c r="K152" s="194" t="s">
        <v>22</v>
      </c>
      <c r="L152" s="60"/>
      <c r="M152" s="199" t="s">
        <v>22</v>
      </c>
      <c r="N152" s="200" t="s">
        <v>45</v>
      </c>
      <c r="O152" s="41"/>
      <c r="P152" s="201">
        <f>O152*H152</f>
        <v>0</v>
      </c>
      <c r="Q152" s="201">
        <v>0.16849</v>
      </c>
      <c r="R152" s="201">
        <f>Q152*H152</f>
        <v>242.79409000000001</v>
      </c>
      <c r="S152" s="201">
        <v>0</v>
      </c>
      <c r="T152" s="202">
        <f>S152*H152</f>
        <v>0</v>
      </c>
      <c r="AR152" s="23" t="s">
        <v>146</v>
      </c>
      <c r="AT152" s="23" t="s">
        <v>133</v>
      </c>
      <c r="AU152" s="23" t="s">
        <v>83</v>
      </c>
      <c r="AY152" s="23" t="s">
        <v>130</v>
      </c>
      <c r="BE152" s="203">
        <f>IF(N152="základní",J152,0)</f>
        <v>0</v>
      </c>
      <c r="BF152" s="203">
        <f>IF(N152="snížená",J152,0)</f>
        <v>0</v>
      </c>
      <c r="BG152" s="203">
        <f>IF(N152="zákl. přenesená",J152,0)</f>
        <v>0</v>
      </c>
      <c r="BH152" s="203">
        <f>IF(N152="sníž. přenesená",J152,0)</f>
        <v>0</v>
      </c>
      <c r="BI152" s="203">
        <f>IF(N152="nulová",J152,0)</f>
        <v>0</v>
      </c>
      <c r="BJ152" s="23" t="s">
        <v>24</v>
      </c>
      <c r="BK152" s="203">
        <f>ROUND(I152*H152,2)</f>
        <v>0</v>
      </c>
      <c r="BL152" s="23" t="s">
        <v>146</v>
      </c>
      <c r="BM152" s="23" t="s">
        <v>454</v>
      </c>
    </row>
    <row r="153" spans="2:65" s="1" customFormat="1" ht="94.5">
      <c r="B153" s="40"/>
      <c r="C153" s="62"/>
      <c r="D153" s="208" t="s">
        <v>187</v>
      </c>
      <c r="E153" s="62"/>
      <c r="F153" s="209" t="s">
        <v>310</v>
      </c>
      <c r="G153" s="62"/>
      <c r="H153" s="62"/>
      <c r="I153" s="162"/>
      <c r="J153" s="62"/>
      <c r="K153" s="62"/>
      <c r="L153" s="60"/>
      <c r="M153" s="210"/>
      <c r="N153" s="41"/>
      <c r="O153" s="41"/>
      <c r="P153" s="41"/>
      <c r="Q153" s="41"/>
      <c r="R153" s="41"/>
      <c r="S153" s="41"/>
      <c r="T153" s="77"/>
      <c r="AT153" s="23" t="s">
        <v>187</v>
      </c>
      <c r="AU153" s="23" t="s">
        <v>83</v>
      </c>
    </row>
    <row r="154" spans="2:65" s="11" customFormat="1">
      <c r="B154" s="211"/>
      <c r="C154" s="212"/>
      <c r="D154" s="213" t="s">
        <v>189</v>
      </c>
      <c r="E154" s="214" t="s">
        <v>22</v>
      </c>
      <c r="F154" s="215" t="s">
        <v>311</v>
      </c>
      <c r="G154" s="212"/>
      <c r="H154" s="216">
        <v>1441</v>
      </c>
      <c r="I154" s="217"/>
      <c r="J154" s="212"/>
      <c r="K154" s="212"/>
      <c r="L154" s="218"/>
      <c r="M154" s="219"/>
      <c r="N154" s="220"/>
      <c r="O154" s="220"/>
      <c r="P154" s="220"/>
      <c r="Q154" s="220"/>
      <c r="R154" s="220"/>
      <c r="S154" s="220"/>
      <c r="T154" s="221"/>
      <c r="AT154" s="222" t="s">
        <v>189</v>
      </c>
      <c r="AU154" s="222" t="s">
        <v>83</v>
      </c>
      <c r="AV154" s="11" t="s">
        <v>83</v>
      </c>
      <c r="AW154" s="11" t="s">
        <v>37</v>
      </c>
      <c r="AX154" s="11" t="s">
        <v>24</v>
      </c>
      <c r="AY154" s="222" t="s">
        <v>130</v>
      </c>
    </row>
    <row r="155" spans="2:65" s="1" customFormat="1" ht="22.5" customHeight="1">
      <c r="B155" s="40"/>
      <c r="C155" s="223" t="s">
        <v>312</v>
      </c>
      <c r="D155" s="223" t="s">
        <v>224</v>
      </c>
      <c r="E155" s="224" t="s">
        <v>313</v>
      </c>
      <c r="F155" s="225" t="s">
        <v>314</v>
      </c>
      <c r="G155" s="226" t="s">
        <v>198</v>
      </c>
      <c r="H155" s="227">
        <v>131</v>
      </c>
      <c r="I155" s="228"/>
      <c r="J155" s="229">
        <f>ROUND(I155*H155,2)</f>
        <v>0</v>
      </c>
      <c r="K155" s="225" t="s">
        <v>154</v>
      </c>
      <c r="L155" s="230"/>
      <c r="M155" s="231" t="s">
        <v>22</v>
      </c>
      <c r="N155" s="232" t="s">
        <v>45</v>
      </c>
      <c r="O155" s="41"/>
      <c r="P155" s="201">
        <f>O155*H155</f>
        <v>0</v>
      </c>
      <c r="Q155" s="201">
        <v>0.125</v>
      </c>
      <c r="R155" s="201">
        <f>Q155*H155</f>
        <v>16.375</v>
      </c>
      <c r="S155" s="201">
        <v>0</v>
      </c>
      <c r="T155" s="202">
        <f>S155*H155</f>
        <v>0</v>
      </c>
      <c r="AR155" s="23" t="s">
        <v>212</v>
      </c>
      <c r="AT155" s="23" t="s">
        <v>224</v>
      </c>
      <c r="AU155" s="23" t="s">
        <v>83</v>
      </c>
      <c r="AY155" s="23" t="s">
        <v>130</v>
      </c>
      <c r="BE155" s="203">
        <f>IF(N155="základní",J155,0)</f>
        <v>0</v>
      </c>
      <c r="BF155" s="203">
        <f>IF(N155="snížená",J155,0)</f>
        <v>0</v>
      </c>
      <c r="BG155" s="203">
        <f>IF(N155="zákl. přenesená",J155,0)</f>
        <v>0</v>
      </c>
      <c r="BH155" s="203">
        <f>IF(N155="sníž. přenesená",J155,0)</f>
        <v>0</v>
      </c>
      <c r="BI155" s="203">
        <f>IF(N155="nulová",J155,0)</f>
        <v>0</v>
      </c>
      <c r="BJ155" s="23" t="s">
        <v>24</v>
      </c>
      <c r="BK155" s="203">
        <f>ROUND(I155*H155,2)</f>
        <v>0</v>
      </c>
      <c r="BL155" s="23" t="s">
        <v>146</v>
      </c>
      <c r="BM155" s="23" t="s">
        <v>455</v>
      </c>
    </row>
    <row r="156" spans="2:65" s="11" customFormat="1">
      <c r="B156" s="211"/>
      <c r="C156" s="212"/>
      <c r="D156" s="213" t="s">
        <v>189</v>
      </c>
      <c r="E156" s="214" t="s">
        <v>22</v>
      </c>
      <c r="F156" s="215" t="s">
        <v>316</v>
      </c>
      <c r="G156" s="212"/>
      <c r="H156" s="216">
        <v>131</v>
      </c>
      <c r="I156" s="217"/>
      <c r="J156" s="212"/>
      <c r="K156" s="212"/>
      <c r="L156" s="218"/>
      <c r="M156" s="219"/>
      <c r="N156" s="220"/>
      <c r="O156" s="220"/>
      <c r="P156" s="220"/>
      <c r="Q156" s="220"/>
      <c r="R156" s="220"/>
      <c r="S156" s="220"/>
      <c r="T156" s="221"/>
      <c r="AT156" s="222" t="s">
        <v>189</v>
      </c>
      <c r="AU156" s="222" t="s">
        <v>83</v>
      </c>
      <c r="AV156" s="11" t="s">
        <v>83</v>
      </c>
      <c r="AW156" s="11" t="s">
        <v>37</v>
      </c>
      <c r="AX156" s="11" t="s">
        <v>24</v>
      </c>
      <c r="AY156" s="222" t="s">
        <v>130</v>
      </c>
    </row>
    <row r="157" spans="2:65" s="1" customFormat="1" ht="44.25" customHeight="1">
      <c r="B157" s="40"/>
      <c r="C157" s="192" t="s">
        <v>456</v>
      </c>
      <c r="D157" s="192" t="s">
        <v>133</v>
      </c>
      <c r="E157" s="193" t="s">
        <v>457</v>
      </c>
      <c r="F157" s="194" t="s">
        <v>319</v>
      </c>
      <c r="G157" s="195" t="s">
        <v>198</v>
      </c>
      <c r="H157" s="196">
        <v>11</v>
      </c>
      <c r="I157" s="197"/>
      <c r="J157" s="198">
        <f>ROUND(I157*H157,2)</f>
        <v>0</v>
      </c>
      <c r="K157" s="194" t="s">
        <v>154</v>
      </c>
      <c r="L157" s="60"/>
      <c r="M157" s="199" t="s">
        <v>22</v>
      </c>
      <c r="N157" s="200" t="s">
        <v>45</v>
      </c>
      <c r="O157" s="41"/>
      <c r="P157" s="201">
        <f>O157*H157</f>
        <v>0</v>
      </c>
      <c r="Q157" s="201">
        <v>0.1295</v>
      </c>
      <c r="R157" s="201">
        <f>Q157*H157</f>
        <v>1.4245000000000001</v>
      </c>
      <c r="S157" s="201">
        <v>0</v>
      </c>
      <c r="T157" s="202">
        <f>S157*H157</f>
        <v>0</v>
      </c>
      <c r="AR157" s="23" t="s">
        <v>146</v>
      </c>
      <c r="AT157" s="23" t="s">
        <v>133</v>
      </c>
      <c r="AU157" s="23" t="s">
        <v>83</v>
      </c>
      <c r="AY157" s="23" t="s">
        <v>130</v>
      </c>
      <c r="BE157" s="203">
        <f>IF(N157="základní",J157,0)</f>
        <v>0</v>
      </c>
      <c r="BF157" s="203">
        <f>IF(N157="snížená",J157,0)</f>
        <v>0</v>
      </c>
      <c r="BG157" s="203">
        <f>IF(N157="zákl. přenesená",J157,0)</f>
        <v>0</v>
      </c>
      <c r="BH157" s="203">
        <f>IF(N157="sníž. přenesená",J157,0)</f>
        <v>0</v>
      </c>
      <c r="BI157" s="203">
        <f>IF(N157="nulová",J157,0)</f>
        <v>0</v>
      </c>
      <c r="BJ157" s="23" t="s">
        <v>24</v>
      </c>
      <c r="BK157" s="203">
        <f>ROUND(I157*H157,2)</f>
        <v>0</v>
      </c>
      <c r="BL157" s="23" t="s">
        <v>146</v>
      </c>
      <c r="BM157" s="23" t="s">
        <v>458</v>
      </c>
    </row>
    <row r="158" spans="2:65" s="1" customFormat="1" ht="94.5">
      <c r="B158" s="40"/>
      <c r="C158" s="62"/>
      <c r="D158" s="208" t="s">
        <v>187</v>
      </c>
      <c r="E158" s="62"/>
      <c r="F158" s="209" t="s">
        <v>310</v>
      </c>
      <c r="G158" s="62"/>
      <c r="H158" s="62"/>
      <c r="I158" s="162"/>
      <c r="J158" s="62"/>
      <c r="K158" s="62"/>
      <c r="L158" s="60"/>
      <c r="M158" s="210"/>
      <c r="N158" s="41"/>
      <c r="O158" s="41"/>
      <c r="P158" s="41"/>
      <c r="Q158" s="41"/>
      <c r="R158" s="41"/>
      <c r="S158" s="41"/>
      <c r="T158" s="77"/>
      <c r="AT158" s="23" t="s">
        <v>187</v>
      </c>
      <c r="AU158" s="23" t="s">
        <v>83</v>
      </c>
    </row>
    <row r="159" spans="2:65" s="11" customFormat="1">
      <c r="B159" s="211"/>
      <c r="C159" s="212"/>
      <c r="D159" s="213" t="s">
        <v>189</v>
      </c>
      <c r="E159" s="214" t="s">
        <v>22</v>
      </c>
      <c r="F159" s="215" t="s">
        <v>321</v>
      </c>
      <c r="G159" s="212"/>
      <c r="H159" s="216">
        <v>11</v>
      </c>
      <c r="I159" s="217"/>
      <c r="J159" s="212"/>
      <c r="K159" s="212"/>
      <c r="L159" s="218"/>
      <c r="M159" s="219"/>
      <c r="N159" s="220"/>
      <c r="O159" s="220"/>
      <c r="P159" s="220"/>
      <c r="Q159" s="220"/>
      <c r="R159" s="220"/>
      <c r="S159" s="220"/>
      <c r="T159" s="221"/>
      <c r="AT159" s="222" t="s">
        <v>189</v>
      </c>
      <c r="AU159" s="222" t="s">
        <v>83</v>
      </c>
      <c r="AV159" s="11" t="s">
        <v>83</v>
      </c>
      <c r="AW159" s="11" t="s">
        <v>37</v>
      </c>
      <c r="AX159" s="11" t="s">
        <v>24</v>
      </c>
      <c r="AY159" s="222" t="s">
        <v>130</v>
      </c>
    </row>
    <row r="160" spans="2:65" s="1" customFormat="1" ht="22.5" customHeight="1">
      <c r="B160" s="40"/>
      <c r="C160" s="223" t="s">
        <v>322</v>
      </c>
      <c r="D160" s="223" t="s">
        <v>224</v>
      </c>
      <c r="E160" s="224" t="s">
        <v>323</v>
      </c>
      <c r="F160" s="225" t="s">
        <v>324</v>
      </c>
      <c r="G160" s="226" t="s">
        <v>283</v>
      </c>
      <c r="H160" s="227">
        <v>11</v>
      </c>
      <c r="I160" s="228"/>
      <c r="J160" s="229">
        <f>ROUND(I160*H160,2)</f>
        <v>0</v>
      </c>
      <c r="K160" s="225" t="s">
        <v>154</v>
      </c>
      <c r="L160" s="230"/>
      <c r="M160" s="231" t="s">
        <v>22</v>
      </c>
      <c r="N160" s="232" t="s">
        <v>45</v>
      </c>
      <c r="O160" s="41"/>
      <c r="P160" s="201">
        <f>O160*H160</f>
        <v>0</v>
      </c>
      <c r="Q160" s="201">
        <v>8.5000000000000006E-2</v>
      </c>
      <c r="R160" s="201">
        <f>Q160*H160</f>
        <v>0.93500000000000005</v>
      </c>
      <c r="S160" s="201">
        <v>0</v>
      </c>
      <c r="T160" s="202">
        <f>S160*H160</f>
        <v>0</v>
      </c>
      <c r="AR160" s="23" t="s">
        <v>212</v>
      </c>
      <c r="AT160" s="23" t="s">
        <v>224</v>
      </c>
      <c r="AU160" s="23" t="s">
        <v>83</v>
      </c>
      <c r="AY160" s="23" t="s">
        <v>130</v>
      </c>
      <c r="BE160" s="203">
        <f>IF(N160="základní",J160,0)</f>
        <v>0</v>
      </c>
      <c r="BF160" s="203">
        <f>IF(N160="snížená",J160,0)</f>
        <v>0</v>
      </c>
      <c r="BG160" s="203">
        <f>IF(N160="zákl. přenesená",J160,0)</f>
        <v>0</v>
      </c>
      <c r="BH160" s="203">
        <f>IF(N160="sníž. přenesená",J160,0)</f>
        <v>0</v>
      </c>
      <c r="BI160" s="203">
        <f>IF(N160="nulová",J160,0)</f>
        <v>0</v>
      </c>
      <c r="BJ160" s="23" t="s">
        <v>24</v>
      </c>
      <c r="BK160" s="203">
        <f>ROUND(I160*H160,2)</f>
        <v>0</v>
      </c>
      <c r="BL160" s="23" t="s">
        <v>146</v>
      </c>
      <c r="BM160" s="23" t="s">
        <v>459</v>
      </c>
    </row>
    <row r="161" spans="2:65" s="1" customFormat="1" ht="31.5" customHeight="1">
      <c r="B161" s="40"/>
      <c r="C161" s="192" t="s">
        <v>326</v>
      </c>
      <c r="D161" s="192" t="s">
        <v>133</v>
      </c>
      <c r="E161" s="193" t="s">
        <v>327</v>
      </c>
      <c r="F161" s="194" t="s">
        <v>328</v>
      </c>
      <c r="G161" s="195" t="s">
        <v>198</v>
      </c>
      <c r="H161" s="196">
        <v>629</v>
      </c>
      <c r="I161" s="197"/>
      <c r="J161" s="198">
        <f>ROUND(I161*H161,2)</f>
        <v>0</v>
      </c>
      <c r="K161" s="194" t="s">
        <v>154</v>
      </c>
      <c r="L161" s="60"/>
      <c r="M161" s="199" t="s">
        <v>22</v>
      </c>
      <c r="N161" s="200" t="s">
        <v>45</v>
      </c>
      <c r="O161" s="41"/>
      <c r="P161" s="201">
        <f>O161*H161</f>
        <v>0</v>
      </c>
      <c r="Q161" s="201">
        <v>0</v>
      </c>
      <c r="R161" s="201">
        <f>Q161*H161</f>
        <v>0</v>
      </c>
      <c r="S161" s="201">
        <v>0</v>
      </c>
      <c r="T161" s="202">
        <f>S161*H161</f>
        <v>0</v>
      </c>
      <c r="AR161" s="23" t="s">
        <v>146</v>
      </c>
      <c r="AT161" s="23" t="s">
        <v>133</v>
      </c>
      <c r="AU161" s="23" t="s">
        <v>83</v>
      </c>
      <c r="AY161" s="23" t="s">
        <v>130</v>
      </c>
      <c r="BE161" s="203">
        <f>IF(N161="základní",J161,0)</f>
        <v>0</v>
      </c>
      <c r="BF161" s="203">
        <f>IF(N161="snížená",J161,0)</f>
        <v>0</v>
      </c>
      <c r="BG161" s="203">
        <f>IF(N161="zákl. přenesená",J161,0)</f>
        <v>0</v>
      </c>
      <c r="BH161" s="203">
        <f>IF(N161="sníž. přenesená",J161,0)</f>
        <v>0</v>
      </c>
      <c r="BI161" s="203">
        <f>IF(N161="nulová",J161,0)</f>
        <v>0</v>
      </c>
      <c r="BJ161" s="23" t="s">
        <v>24</v>
      </c>
      <c r="BK161" s="203">
        <f>ROUND(I161*H161,2)</f>
        <v>0</v>
      </c>
      <c r="BL161" s="23" t="s">
        <v>146</v>
      </c>
      <c r="BM161" s="23" t="s">
        <v>460</v>
      </c>
    </row>
    <row r="162" spans="2:65" s="1" customFormat="1" ht="27">
      <c r="B162" s="40"/>
      <c r="C162" s="62"/>
      <c r="D162" s="208" t="s">
        <v>187</v>
      </c>
      <c r="E162" s="62"/>
      <c r="F162" s="209" t="s">
        <v>330</v>
      </c>
      <c r="G162" s="62"/>
      <c r="H162" s="62"/>
      <c r="I162" s="162"/>
      <c r="J162" s="62"/>
      <c r="K162" s="62"/>
      <c r="L162" s="60"/>
      <c r="M162" s="210"/>
      <c r="N162" s="41"/>
      <c r="O162" s="41"/>
      <c r="P162" s="41"/>
      <c r="Q162" s="41"/>
      <c r="R162" s="41"/>
      <c r="S162" s="41"/>
      <c r="T162" s="77"/>
      <c r="AT162" s="23" t="s">
        <v>187</v>
      </c>
      <c r="AU162" s="23" t="s">
        <v>83</v>
      </c>
    </row>
    <row r="163" spans="2:65" s="11" customFormat="1">
      <c r="B163" s="211"/>
      <c r="C163" s="212"/>
      <c r="D163" s="213" t="s">
        <v>189</v>
      </c>
      <c r="E163" s="214" t="s">
        <v>22</v>
      </c>
      <c r="F163" s="215" t="s">
        <v>461</v>
      </c>
      <c r="G163" s="212"/>
      <c r="H163" s="216">
        <v>629</v>
      </c>
      <c r="I163" s="217"/>
      <c r="J163" s="212"/>
      <c r="K163" s="212"/>
      <c r="L163" s="218"/>
      <c r="M163" s="219"/>
      <c r="N163" s="220"/>
      <c r="O163" s="220"/>
      <c r="P163" s="220"/>
      <c r="Q163" s="220"/>
      <c r="R163" s="220"/>
      <c r="S163" s="220"/>
      <c r="T163" s="221"/>
      <c r="AT163" s="222" t="s">
        <v>189</v>
      </c>
      <c r="AU163" s="222" t="s">
        <v>83</v>
      </c>
      <c r="AV163" s="11" t="s">
        <v>83</v>
      </c>
      <c r="AW163" s="11" t="s">
        <v>37</v>
      </c>
      <c r="AX163" s="11" t="s">
        <v>24</v>
      </c>
      <c r="AY163" s="222" t="s">
        <v>130</v>
      </c>
    </row>
    <row r="164" spans="2:65" s="1" customFormat="1" ht="44.25" customHeight="1">
      <c r="B164" s="40"/>
      <c r="C164" s="192" t="s">
        <v>332</v>
      </c>
      <c r="D164" s="192" t="s">
        <v>133</v>
      </c>
      <c r="E164" s="193" t="s">
        <v>333</v>
      </c>
      <c r="F164" s="194" t="s">
        <v>334</v>
      </c>
      <c r="G164" s="195" t="s">
        <v>198</v>
      </c>
      <c r="H164" s="196">
        <v>629</v>
      </c>
      <c r="I164" s="197"/>
      <c r="J164" s="198">
        <f>ROUND(I164*H164,2)</f>
        <v>0</v>
      </c>
      <c r="K164" s="194" t="s">
        <v>154</v>
      </c>
      <c r="L164" s="60"/>
      <c r="M164" s="199" t="s">
        <v>22</v>
      </c>
      <c r="N164" s="200" t="s">
        <v>45</v>
      </c>
      <c r="O164" s="41"/>
      <c r="P164" s="201">
        <f>O164*H164</f>
        <v>0</v>
      </c>
      <c r="Q164" s="201">
        <v>1.1E-4</v>
      </c>
      <c r="R164" s="201">
        <f>Q164*H164</f>
        <v>6.9190000000000002E-2</v>
      </c>
      <c r="S164" s="201">
        <v>0</v>
      </c>
      <c r="T164" s="202">
        <f>S164*H164</f>
        <v>0</v>
      </c>
      <c r="AR164" s="23" t="s">
        <v>146</v>
      </c>
      <c r="AT164" s="23" t="s">
        <v>133</v>
      </c>
      <c r="AU164" s="23" t="s">
        <v>83</v>
      </c>
      <c r="AY164" s="23" t="s">
        <v>130</v>
      </c>
      <c r="BE164" s="203">
        <f>IF(N164="základní",J164,0)</f>
        <v>0</v>
      </c>
      <c r="BF164" s="203">
        <f>IF(N164="snížená",J164,0)</f>
        <v>0</v>
      </c>
      <c r="BG164" s="203">
        <f>IF(N164="zákl. přenesená",J164,0)</f>
        <v>0</v>
      </c>
      <c r="BH164" s="203">
        <f>IF(N164="sníž. přenesená",J164,0)</f>
        <v>0</v>
      </c>
      <c r="BI164" s="203">
        <f>IF(N164="nulová",J164,0)</f>
        <v>0</v>
      </c>
      <c r="BJ164" s="23" t="s">
        <v>24</v>
      </c>
      <c r="BK164" s="203">
        <f>ROUND(I164*H164,2)</f>
        <v>0</v>
      </c>
      <c r="BL164" s="23" t="s">
        <v>146</v>
      </c>
      <c r="BM164" s="23" t="s">
        <v>462</v>
      </c>
    </row>
    <row r="165" spans="2:65" s="1" customFormat="1" ht="40.5">
      <c r="B165" s="40"/>
      <c r="C165" s="62"/>
      <c r="D165" s="208" t="s">
        <v>187</v>
      </c>
      <c r="E165" s="62"/>
      <c r="F165" s="209" t="s">
        <v>336</v>
      </c>
      <c r="G165" s="62"/>
      <c r="H165" s="62"/>
      <c r="I165" s="162"/>
      <c r="J165" s="62"/>
      <c r="K165" s="62"/>
      <c r="L165" s="60"/>
      <c r="M165" s="210"/>
      <c r="N165" s="41"/>
      <c r="O165" s="41"/>
      <c r="P165" s="41"/>
      <c r="Q165" s="41"/>
      <c r="R165" s="41"/>
      <c r="S165" s="41"/>
      <c r="T165" s="77"/>
      <c r="AT165" s="23" t="s">
        <v>187</v>
      </c>
      <c r="AU165" s="23" t="s">
        <v>83</v>
      </c>
    </row>
    <row r="166" spans="2:65" s="11" customFormat="1">
      <c r="B166" s="211"/>
      <c r="C166" s="212"/>
      <c r="D166" s="213" t="s">
        <v>189</v>
      </c>
      <c r="E166" s="214" t="s">
        <v>22</v>
      </c>
      <c r="F166" s="215" t="s">
        <v>461</v>
      </c>
      <c r="G166" s="212"/>
      <c r="H166" s="216">
        <v>629</v>
      </c>
      <c r="I166" s="217"/>
      <c r="J166" s="212"/>
      <c r="K166" s="212"/>
      <c r="L166" s="218"/>
      <c r="M166" s="219"/>
      <c r="N166" s="220"/>
      <c r="O166" s="220"/>
      <c r="P166" s="220"/>
      <c r="Q166" s="220"/>
      <c r="R166" s="220"/>
      <c r="S166" s="220"/>
      <c r="T166" s="221"/>
      <c r="AT166" s="222" t="s">
        <v>189</v>
      </c>
      <c r="AU166" s="222" t="s">
        <v>83</v>
      </c>
      <c r="AV166" s="11" t="s">
        <v>83</v>
      </c>
      <c r="AW166" s="11" t="s">
        <v>37</v>
      </c>
      <c r="AX166" s="11" t="s">
        <v>24</v>
      </c>
      <c r="AY166" s="222" t="s">
        <v>130</v>
      </c>
    </row>
    <row r="167" spans="2:65" s="1" customFormat="1" ht="22.5" customHeight="1">
      <c r="B167" s="40"/>
      <c r="C167" s="192" t="s">
        <v>463</v>
      </c>
      <c r="D167" s="192" t="s">
        <v>133</v>
      </c>
      <c r="E167" s="193" t="s">
        <v>338</v>
      </c>
      <c r="F167" s="194" t="s">
        <v>339</v>
      </c>
      <c r="G167" s="195" t="s">
        <v>198</v>
      </c>
      <c r="H167" s="196">
        <v>30.8</v>
      </c>
      <c r="I167" s="197"/>
      <c r="J167" s="198">
        <f>ROUND(I167*H167,2)</f>
        <v>0</v>
      </c>
      <c r="K167" s="194" t="s">
        <v>154</v>
      </c>
      <c r="L167" s="60"/>
      <c r="M167" s="199" t="s">
        <v>22</v>
      </c>
      <c r="N167" s="200" t="s">
        <v>45</v>
      </c>
      <c r="O167" s="41"/>
      <c r="P167" s="201">
        <f>O167*H167</f>
        <v>0</v>
      </c>
      <c r="Q167" s="201">
        <v>0</v>
      </c>
      <c r="R167" s="201">
        <f>Q167*H167</f>
        <v>0</v>
      </c>
      <c r="S167" s="201">
        <v>0</v>
      </c>
      <c r="T167" s="202">
        <f>S167*H167</f>
        <v>0</v>
      </c>
      <c r="AR167" s="23" t="s">
        <v>146</v>
      </c>
      <c r="AT167" s="23" t="s">
        <v>133</v>
      </c>
      <c r="AU167" s="23" t="s">
        <v>83</v>
      </c>
      <c r="AY167" s="23" t="s">
        <v>130</v>
      </c>
      <c r="BE167" s="203">
        <f>IF(N167="základní",J167,0)</f>
        <v>0</v>
      </c>
      <c r="BF167" s="203">
        <f>IF(N167="snížená",J167,0)</f>
        <v>0</v>
      </c>
      <c r="BG167" s="203">
        <f>IF(N167="zákl. přenesená",J167,0)</f>
        <v>0</v>
      </c>
      <c r="BH167" s="203">
        <f>IF(N167="sníž. přenesená",J167,0)</f>
        <v>0</v>
      </c>
      <c r="BI167" s="203">
        <f>IF(N167="nulová",J167,0)</f>
        <v>0</v>
      </c>
      <c r="BJ167" s="23" t="s">
        <v>24</v>
      </c>
      <c r="BK167" s="203">
        <f>ROUND(I167*H167,2)</f>
        <v>0</v>
      </c>
      <c r="BL167" s="23" t="s">
        <v>146</v>
      </c>
      <c r="BM167" s="23" t="s">
        <v>464</v>
      </c>
    </row>
    <row r="168" spans="2:65" s="1" customFormat="1" ht="27">
      <c r="B168" s="40"/>
      <c r="C168" s="62"/>
      <c r="D168" s="208" t="s">
        <v>187</v>
      </c>
      <c r="E168" s="62"/>
      <c r="F168" s="209" t="s">
        <v>341</v>
      </c>
      <c r="G168" s="62"/>
      <c r="H168" s="62"/>
      <c r="I168" s="162"/>
      <c r="J168" s="62"/>
      <c r="K168" s="62"/>
      <c r="L168" s="60"/>
      <c r="M168" s="210"/>
      <c r="N168" s="41"/>
      <c r="O168" s="41"/>
      <c r="P168" s="41"/>
      <c r="Q168" s="41"/>
      <c r="R168" s="41"/>
      <c r="S168" s="41"/>
      <c r="T168" s="77"/>
      <c r="AT168" s="23" t="s">
        <v>187</v>
      </c>
      <c r="AU168" s="23" t="s">
        <v>83</v>
      </c>
    </row>
    <row r="169" spans="2:65" s="11" customFormat="1" ht="27">
      <c r="B169" s="211"/>
      <c r="C169" s="212"/>
      <c r="D169" s="213" t="s">
        <v>189</v>
      </c>
      <c r="E169" s="214" t="s">
        <v>22</v>
      </c>
      <c r="F169" s="215" t="s">
        <v>465</v>
      </c>
      <c r="G169" s="212"/>
      <c r="H169" s="216">
        <v>30.8</v>
      </c>
      <c r="I169" s="217"/>
      <c r="J169" s="212"/>
      <c r="K169" s="212"/>
      <c r="L169" s="218"/>
      <c r="M169" s="219"/>
      <c r="N169" s="220"/>
      <c r="O169" s="220"/>
      <c r="P169" s="220"/>
      <c r="Q169" s="220"/>
      <c r="R169" s="220"/>
      <c r="S169" s="220"/>
      <c r="T169" s="221"/>
      <c r="AT169" s="222" t="s">
        <v>189</v>
      </c>
      <c r="AU169" s="222" t="s">
        <v>83</v>
      </c>
      <c r="AV169" s="11" t="s">
        <v>83</v>
      </c>
      <c r="AW169" s="11" t="s">
        <v>37</v>
      </c>
      <c r="AX169" s="11" t="s">
        <v>24</v>
      </c>
      <c r="AY169" s="222" t="s">
        <v>130</v>
      </c>
    </row>
    <row r="170" spans="2:65" s="1" customFormat="1" ht="22.5" customHeight="1">
      <c r="B170" s="40"/>
      <c r="C170" s="192" t="s">
        <v>337</v>
      </c>
      <c r="D170" s="192" t="s">
        <v>133</v>
      </c>
      <c r="E170" s="193" t="s">
        <v>344</v>
      </c>
      <c r="F170" s="194" t="s">
        <v>345</v>
      </c>
      <c r="G170" s="195" t="s">
        <v>198</v>
      </c>
      <c r="H170" s="196">
        <v>16</v>
      </c>
      <c r="I170" s="197"/>
      <c r="J170" s="198">
        <f>ROUND(I170*H170,2)</f>
        <v>0</v>
      </c>
      <c r="K170" s="194" t="s">
        <v>154</v>
      </c>
      <c r="L170" s="60"/>
      <c r="M170" s="199" t="s">
        <v>22</v>
      </c>
      <c r="N170" s="200" t="s">
        <v>45</v>
      </c>
      <c r="O170" s="41"/>
      <c r="P170" s="201">
        <f>O170*H170</f>
        <v>0</v>
      </c>
      <c r="Q170" s="201">
        <v>0</v>
      </c>
      <c r="R170" s="201">
        <f>Q170*H170</f>
        <v>0</v>
      </c>
      <c r="S170" s="201">
        <v>0</v>
      </c>
      <c r="T170" s="202">
        <f>S170*H170</f>
        <v>0</v>
      </c>
      <c r="AR170" s="23" t="s">
        <v>146</v>
      </c>
      <c r="AT170" s="23" t="s">
        <v>133</v>
      </c>
      <c r="AU170" s="23" t="s">
        <v>83</v>
      </c>
      <c r="AY170" s="23" t="s">
        <v>130</v>
      </c>
      <c r="BE170" s="203">
        <f>IF(N170="základní",J170,0)</f>
        <v>0</v>
      </c>
      <c r="BF170" s="203">
        <f>IF(N170="snížená",J170,0)</f>
        <v>0</v>
      </c>
      <c r="BG170" s="203">
        <f>IF(N170="zákl. přenesená",J170,0)</f>
        <v>0</v>
      </c>
      <c r="BH170" s="203">
        <f>IF(N170="sníž. přenesená",J170,0)</f>
        <v>0</v>
      </c>
      <c r="BI170" s="203">
        <f>IF(N170="nulová",J170,0)</f>
        <v>0</v>
      </c>
      <c r="BJ170" s="23" t="s">
        <v>24</v>
      </c>
      <c r="BK170" s="203">
        <f>ROUND(I170*H170,2)</f>
        <v>0</v>
      </c>
      <c r="BL170" s="23" t="s">
        <v>146</v>
      </c>
      <c r="BM170" s="23" t="s">
        <v>466</v>
      </c>
    </row>
    <row r="171" spans="2:65" s="1" customFormat="1" ht="27">
      <c r="B171" s="40"/>
      <c r="C171" s="62"/>
      <c r="D171" s="208" t="s">
        <v>187</v>
      </c>
      <c r="E171" s="62"/>
      <c r="F171" s="209" t="s">
        <v>341</v>
      </c>
      <c r="G171" s="62"/>
      <c r="H171" s="62"/>
      <c r="I171" s="162"/>
      <c r="J171" s="62"/>
      <c r="K171" s="62"/>
      <c r="L171" s="60"/>
      <c r="M171" s="210"/>
      <c r="N171" s="41"/>
      <c r="O171" s="41"/>
      <c r="P171" s="41"/>
      <c r="Q171" s="41"/>
      <c r="R171" s="41"/>
      <c r="S171" s="41"/>
      <c r="T171" s="77"/>
      <c r="AT171" s="23" t="s">
        <v>187</v>
      </c>
      <c r="AU171" s="23" t="s">
        <v>83</v>
      </c>
    </row>
    <row r="172" spans="2:65" s="11" customFormat="1">
      <c r="B172" s="211"/>
      <c r="C172" s="212"/>
      <c r="D172" s="213" t="s">
        <v>189</v>
      </c>
      <c r="E172" s="214" t="s">
        <v>22</v>
      </c>
      <c r="F172" s="215" t="s">
        <v>467</v>
      </c>
      <c r="G172" s="212"/>
      <c r="H172" s="216">
        <v>16</v>
      </c>
      <c r="I172" s="217"/>
      <c r="J172" s="212"/>
      <c r="K172" s="212"/>
      <c r="L172" s="218"/>
      <c r="M172" s="219"/>
      <c r="N172" s="220"/>
      <c r="O172" s="220"/>
      <c r="P172" s="220"/>
      <c r="Q172" s="220"/>
      <c r="R172" s="220"/>
      <c r="S172" s="220"/>
      <c r="T172" s="221"/>
      <c r="AT172" s="222" t="s">
        <v>189</v>
      </c>
      <c r="AU172" s="222" t="s">
        <v>83</v>
      </c>
      <c r="AV172" s="11" t="s">
        <v>83</v>
      </c>
      <c r="AW172" s="11" t="s">
        <v>37</v>
      </c>
      <c r="AX172" s="11" t="s">
        <v>24</v>
      </c>
      <c r="AY172" s="222" t="s">
        <v>130</v>
      </c>
    </row>
    <row r="173" spans="2:65" s="1" customFormat="1" ht="57" customHeight="1">
      <c r="B173" s="40"/>
      <c r="C173" s="192" t="s">
        <v>343</v>
      </c>
      <c r="D173" s="192" t="s">
        <v>133</v>
      </c>
      <c r="E173" s="193" t="s">
        <v>349</v>
      </c>
      <c r="F173" s="194" t="s">
        <v>350</v>
      </c>
      <c r="G173" s="195" t="s">
        <v>198</v>
      </c>
      <c r="H173" s="196">
        <v>48</v>
      </c>
      <c r="I173" s="197"/>
      <c r="J173" s="198">
        <f>ROUND(I173*H173,2)</f>
        <v>0</v>
      </c>
      <c r="K173" s="194" t="s">
        <v>154</v>
      </c>
      <c r="L173" s="60"/>
      <c r="M173" s="199" t="s">
        <v>22</v>
      </c>
      <c r="N173" s="200" t="s">
        <v>45</v>
      </c>
      <c r="O173" s="41"/>
      <c r="P173" s="201">
        <f>O173*H173</f>
        <v>0</v>
      </c>
      <c r="Q173" s="201">
        <v>9.0000000000000006E-5</v>
      </c>
      <c r="R173" s="201">
        <f>Q173*H173</f>
        <v>4.3200000000000001E-3</v>
      </c>
      <c r="S173" s="201">
        <v>4.2000000000000003E-2</v>
      </c>
      <c r="T173" s="202">
        <f>S173*H173</f>
        <v>2.016</v>
      </c>
      <c r="AR173" s="23" t="s">
        <v>146</v>
      </c>
      <c r="AT173" s="23" t="s">
        <v>133</v>
      </c>
      <c r="AU173" s="23" t="s">
        <v>83</v>
      </c>
      <c r="AY173" s="23" t="s">
        <v>130</v>
      </c>
      <c r="BE173" s="203">
        <f>IF(N173="základní",J173,0)</f>
        <v>0</v>
      </c>
      <c r="BF173" s="203">
        <f>IF(N173="snížená",J173,0)</f>
        <v>0</v>
      </c>
      <c r="BG173" s="203">
        <f>IF(N173="zákl. přenesená",J173,0)</f>
        <v>0</v>
      </c>
      <c r="BH173" s="203">
        <f>IF(N173="sníž. přenesená",J173,0)</f>
        <v>0</v>
      </c>
      <c r="BI173" s="203">
        <f>IF(N173="nulová",J173,0)</f>
        <v>0</v>
      </c>
      <c r="BJ173" s="23" t="s">
        <v>24</v>
      </c>
      <c r="BK173" s="203">
        <f>ROUND(I173*H173,2)</f>
        <v>0</v>
      </c>
      <c r="BL173" s="23" t="s">
        <v>146</v>
      </c>
      <c r="BM173" s="23" t="s">
        <v>468</v>
      </c>
    </row>
    <row r="174" spans="2:65" s="1" customFormat="1" ht="108">
      <c r="B174" s="40"/>
      <c r="C174" s="62"/>
      <c r="D174" s="208" t="s">
        <v>187</v>
      </c>
      <c r="E174" s="62"/>
      <c r="F174" s="209" t="s">
        <v>352</v>
      </c>
      <c r="G174" s="62"/>
      <c r="H174" s="62"/>
      <c r="I174" s="162"/>
      <c r="J174" s="62"/>
      <c r="K174" s="62"/>
      <c r="L174" s="60"/>
      <c r="M174" s="210"/>
      <c r="N174" s="41"/>
      <c r="O174" s="41"/>
      <c r="P174" s="41"/>
      <c r="Q174" s="41"/>
      <c r="R174" s="41"/>
      <c r="S174" s="41"/>
      <c r="T174" s="77"/>
      <c r="AT174" s="23" t="s">
        <v>187</v>
      </c>
      <c r="AU174" s="23" t="s">
        <v>83</v>
      </c>
    </row>
    <row r="175" spans="2:65" s="11" customFormat="1">
      <c r="B175" s="211"/>
      <c r="C175" s="212"/>
      <c r="D175" s="213" t="s">
        <v>189</v>
      </c>
      <c r="E175" s="214" t="s">
        <v>22</v>
      </c>
      <c r="F175" s="215" t="s">
        <v>353</v>
      </c>
      <c r="G175" s="212"/>
      <c r="H175" s="216">
        <v>48</v>
      </c>
      <c r="I175" s="217"/>
      <c r="J175" s="212"/>
      <c r="K175" s="212"/>
      <c r="L175" s="218"/>
      <c r="M175" s="219"/>
      <c r="N175" s="220"/>
      <c r="O175" s="220"/>
      <c r="P175" s="220"/>
      <c r="Q175" s="220"/>
      <c r="R175" s="220"/>
      <c r="S175" s="220"/>
      <c r="T175" s="221"/>
      <c r="AT175" s="222" t="s">
        <v>189</v>
      </c>
      <c r="AU175" s="222" t="s">
        <v>83</v>
      </c>
      <c r="AV175" s="11" t="s">
        <v>83</v>
      </c>
      <c r="AW175" s="11" t="s">
        <v>37</v>
      </c>
      <c r="AX175" s="11" t="s">
        <v>24</v>
      </c>
      <c r="AY175" s="222" t="s">
        <v>130</v>
      </c>
    </row>
    <row r="176" spans="2:65" s="1" customFormat="1" ht="57" customHeight="1">
      <c r="B176" s="40"/>
      <c r="C176" s="192" t="s">
        <v>348</v>
      </c>
      <c r="D176" s="192" t="s">
        <v>133</v>
      </c>
      <c r="E176" s="193" t="s">
        <v>355</v>
      </c>
      <c r="F176" s="194" t="s">
        <v>356</v>
      </c>
      <c r="G176" s="195" t="s">
        <v>198</v>
      </c>
      <c r="H176" s="196">
        <v>1441</v>
      </c>
      <c r="I176" s="197"/>
      <c r="J176" s="198">
        <f>ROUND(I176*H176,2)</f>
        <v>0</v>
      </c>
      <c r="K176" s="194" t="s">
        <v>154</v>
      </c>
      <c r="L176" s="60"/>
      <c r="M176" s="199" t="s">
        <v>22</v>
      </c>
      <c r="N176" s="200" t="s">
        <v>45</v>
      </c>
      <c r="O176" s="41"/>
      <c r="P176" s="201">
        <f>O176*H176</f>
        <v>0</v>
      </c>
      <c r="Q176" s="201">
        <v>0</v>
      </c>
      <c r="R176" s="201">
        <f>Q176*H176</f>
        <v>0</v>
      </c>
      <c r="S176" s="201">
        <v>0</v>
      </c>
      <c r="T176" s="202">
        <f>S176*H176</f>
        <v>0</v>
      </c>
      <c r="AR176" s="23" t="s">
        <v>146</v>
      </c>
      <c r="AT176" s="23" t="s">
        <v>133</v>
      </c>
      <c r="AU176" s="23" t="s">
        <v>83</v>
      </c>
      <c r="AY176" s="23" t="s">
        <v>130</v>
      </c>
      <c r="BE176" s="203">
        <f>IF(N176="základní",J176,0)</f>
        <v>0</v>
      </c>
      <c r="BF176" s="203">
        <f>IF(N176="snížená",J176,0)</f>
        <v>0</v>
      </c>
      <c r="BG176" s="203">
        <f>IF(N176="zákl. přenesená",J176,0)</f>
        <v>0</v>
      </c>
      <c r="BH176" s="203">
        <f>IF(N176="sníž. přenesená",J176,0)</f>
        <v>0</v>
      </c>
      <c r="BI176" s="203">
        <f>IF(N176="nulová",J176,0)</f>
        <v>0</v>
      </c>
      <c r="BJ176" s="23" t="s">
        <v>24</v>
      </c>
      <c r="BK176" s="203">
        <f>ROUND(I176*H176,2)</f>
        <v>0</v>
      </c>
      <c r="BL176" s="23" t="s">
        <v>146</v>
      </c>
      <c r="BM176" s="23" t="s">
        <v>469</v>
      </c>
    </row>
    <row r="177" spans="2:65" s="1" customFormat="1" ht="67.5">
      <c r="B177" s="40"/>
      <c r="C177" s="62"/>
      <c r="D177" s="208" t="s">
        <v>187</v>
      </c>
      <c r="E177" s="62"/>
      <c r="F177" s="209" t="s">
        <v>358</v>
      </c>
      <c r="G177" s="62"/>
      <c r="H177" s="62"/>
      <c r="I177" s="162"/>
      <c r="J177" s="62"/>
      <c r="K177" s="62"/>
      <c r="L177" s="60"/>
      <c r="M177" s="210"/>
      <c r="N177" s="41"/>
      <c r="O177" s="41"/>
      <c r="P177" s="41"/>
      <c r="Q177" s="41"/>
      <c r="R177" s="41"/>
      <c r="S177" s="41"/>
      <c r="T177" s="77"/>
      <c r="AT177" s="23" t="s">
        <v>187</v>
      </c>
      <c r="AU177" s="23" t="s">
        <v>83</v>
      </c>
    </row>
    <row r="178" spans="2:65" s="10" customFormat="1" ht="29.85" customHeight="1">
      <c r="B178" s="175"/>
      <c r="C178" s="176"/>
      <c r="D178" s="189" t="s">
        <v>73</v>
      </c>
      <c r="E178" s="190" t="s">
        <v>359</v>
      </c>
      <c r="F178" s="190" t="s">
        <v>360</v>
      </c>
      <c r="G178" s="176"/>
      <c r="H178" s="176"/>
      <c r="I178" s="179"/>
      <c r="J178" s="191">
        <f>BK178</f>
        <v>0</v>
      </c>
      <c r="K178" s="176"/>
      <c r="L178" s="181"/>
      <c r="M178" s="182"/>
      <c r="N178" s="183"/>
      <c r="O178" s="183"/>
      <c r="P178" s="184">
        <f>SUM(P179:P191)</f>
        <v>0</v>
      </c>
      <c r="Q178" s="183"/>
      <c r="R178" s="184">
        <f>SUM(R179:R191)</f>
        <v>0</v>
      </c>
      <c r="S178" s="183"/>
      <c r="T178" s="185">
        <f>SUM(T179:T191)</f>
        <v>0</v>
      </c>
      <c r="AR178" s="186" t="s">
        <v>24</v>
      </c>
      <c r="AT178" s="187" t="s">
        <v>73</v>
      </c>
      <c r="AU178" s="187" t="s">
        <v>24</v>
      </c>
      <c r="AY178" s="186" t="s">
        <v>130</v>
      </c>
      <c r="BK178" s="188">
        <f>SUM(BK179:BK191)</f>
        <v>0</v>
      </c>
    </row>
    <row r="179" spans="2:65" s="1" customFormat="1" ht="31.5" customHeight="1">
      <c r="B179" s="40"/>
      <c r="C179" s="192" t="s">
        <v>354</v>
      </c>
      <c r="D179" s="192" t="s">
        <v>133</v>
      </c>
      <c r="E179" s="193" t="s">
        <v>362</v>
      </c>
      <c r="F179" s="194" t="s">
        <v>363</v>
      </c>
      <c r="G179" s="195" t="s">
        <v>364</v>
      </c>
      <c r="H179" s="196">
        <v>421.32100000000003</v>
      </c>
      <c r="I179" s="197"/>
      <c r="J179" s="198">
        <f>ROUND(I179*H179,2)</f>
        <v>0</v>
      </c>
      <c r="K179" s="194" t="s">
        <v>154</v>
      </c>
      <c r="L179" s="60"/>
      <c r="M179" s="199" t="s">
        <v>22</v>
      </c>
      <c r="N179" s="200" t="s">
        <v>45</v>
      </c>
      <c r="O179" s="41"/>
      <c r="P179" s="201">
        <f>O179*H179</f>
        <v>0</v>
      </c>
      <c r="Q179" s="201">
        <v>0</v>
      </c>
      <c r="R179" s="201">
        <f>Q179*H179</f>
        <v>0</v>
      </c>
      <c r="S179" s="201">
        <v>0</v>
      </c>
      <c r="T179" s="202">
        <f>S179*H179</f>
        <v>0</v>
      </c>
      <c r="AR179" s="23" t="s">
        <v>146</v>
      </c>
      <c r="AT179" s="23" t="s">
        <v>133</v>
      </c>
      <c r="AU179" s="23" t="s">
        <v>83</v>
      </c>
      <c r="AY179" s="23" t="s">
        <v>130</v>
      </c>
      <c r="BE179" s="203">
        <f>IF(N179="základní",J179,0)</f>
        <v>0</v>
      </c>
      <c r="BF179" s="203">
        <f>IF(N179="snížená",J179,0)</f>
        <v>0</v>
      </c>
      <c r="BG179" s="203">
        <f>IF(N179="zákl. přenesená",J179,0)</f>
        <v>0</v>
      </c>
      <c r="BH179" s="203">
        <f>IF(N179="sníž. přenesená",J179,0)</f>
        <v>0</v>
      </c>
      <c r="BI179" s="203">
        <f>IF(N179="nulová",J179,0)</f>
        <v>0</v>
      </c>
      <c r="BJ179" s="23" t="s">
        <v>24</v>
      </c>
      <c r="BK179" s="203">
        <f>ROUND(I179*H179,2)</f>
        <v>0</v>
      </c>
      <c r="BL179" s="23" t="s">
        <v>146</v>
      </c>
      <c r="BM179" s="23" t="s">
        <v>470</v>
      </c>
    </row>
    <row r="180" spans="2:65" s="1" customFormat="1" ht="94.5">
      <c r="B180" s="40"/>
      <c r="C180" s="62"/>
      <c r="D180" s="208" t="s">
        <v>187</v>
      </c>
      <c r="E180" s="62"/>
      <c r="F180" s="209" t="s">
        <v>366</v>
      </c>
      <c r="G180" s="62"/>
      <c r="H180" s="62"/>
      <c r="I180" s="162"/>
      <c r="J180" s="62"/>
      <c r="K180" s="62"/>
      <c r="L180" s="60"/>
      <c r="M180" s="210"/>
      <c r="N180" s="41"/>
      <c r="O180" s="41"/>
      <c r="P180" s="41"/>
      <c r="Q180" s="41"/>
      <c r="R180" s="41"/>
      <c r="S180" s="41"/>
      <c r="T180" s="77"/>
      <c r="AT180" s="23" t="s">
        <v>187</v>
      </c>
      <c r="AU180" s="23" t="s">
        <v>83</v>
      </c>
    </row>
    <row r="181" spans="2:65" s="11" customFormat="1">
      <c r="B181" s="211"/>
      <c r="C181" s="212"/>
      <c r="D181" s="213" t="s">
        <v>189</v>
      </c>
      <c r="E181" s="214" t="s">
        <v>22</v>
      </c>
      <c r="F181" s="215" t="s">
        <v>471</v>
      </c>
      <c r="G181" s="212"/>
      <c r="H181" s="216">
        <v>421.32100000000003</v>
      </c>
      <c r="I181" s="217"/>
      <c r="J181" s="212"/>
      <c r="K181" s="212"/>
      <c r="L181" s="218"/>
      <c r="M181" s="219"/>
      <c r="N181" s="220"/>
      <c r="O181" s="220"/>
      <c r="P181" s="220"/>
      <c r="Q181" s="220"/>
      <c r="R181" s="220"/>
      <c r="S181" s="220"/>
      <c r="T181" s="221"/>
      <c r="AT181" s="222" t="s">
        <v>189</v>
      </c>
      <c r="AU181" s="222" t="s">
        <v>83</v>
      </c>
      <c r="AV181" s="11" t="s">
        <v>83</v>
      </c>
      <c r="AW181" s="11" t="s">
        <v>37</v>
      </c>
      <c r="AX181" s="11" t="s">
        <v>24</v>
      </c>
      <c r="AY181" s="222" t="s">
        <v>130</v>
      </c>
    </row>
    <row r="182" spans="2:65" s="1" customFormat="1" ht="31.5" customHeight="1">
      <c r="B182" s="40"/>
      <c r="C182" s="192" t="s">
        <v>361</v>
      </c>
      <c r="D182" s="192" t="s">
        <v>133</v>
      </c>
      <c r="E182" s="193" t="s">
        <v>369</v>
      </c>
      <c r="F182" s="194" t="s">
        <v>370</v>
      </c>
      <c r="G182" s="195" t="s">
        <v>364</v>
      </c>
      <c r="H182" s="196">
        <v>8005.0990000000002</v>
      </c>
      <c r="I182" s="197"/>
      <c r="J182" s="198">
        <f>ROUND(I182*H182,2)</f>
        <v>0</v>
      </c>
      <c r="K182" s="194" t="s">
        <v>154</v>
      </c>
      <c r="L182" s="60"/>
      <c r="M182" s="199" t="s">
        <v>22</v>
      </c>
      <c r="N182" s="200" t="s">
        <v>45</v>
      </c>
      <c r="O182" s="41"/>
      <c r="P182" s="201">
        <f>O182*H182</f>
        <v>0</v>
      </c>
      <c r="Q182" s="201">
        <v>0</v>
      </c>
      <c r="R182" s="201">
        <f>Q182*H182</f>
        <v>0</v>
      </c>
      <c r="S182" s="201">
        <v>0</v>
      </c>
      <c r="T182" s="202">
        <f>S182*H182</f>
        <v>0</v>
      </c>
      <c r="AR182" s="23" t="s">
        <v>146</v>
      </c>
      <c r="AT182" s="23" t="s">
        <v>133</v>
      </c>
      <c r="AU182" s="23" t="s">
        <v>83</v>
      </c>
      <c r="AY182" s="23" t="s">
        <v>130</v>
      </c>
      <c r="BE182" s="203">
        <f>IF(N182="základní",J182,0)</f>
        <v>0</v>
      </c>
      <c r="BF182" s="203">
        <f>IF(N182="snížená",J182,0)</f>
        <v>0</v>
      </c>
      <c r="BG182" s="203">
        <f>IF(N182="zákl. přenesená",J182,0)</f>
        <v>0</v>
      </c>
      <c r="BH182" s="203">
        <f>IF(N182="sníž. přenesená",J182,0)</f>
        <v>0</v>
      </c>
      <c r="BI182" s="203">
        <f>IF(N182="nulová",J182,0)</f>
        <v>0</v>
      </c>
      <c r="BJ182" s="23" t="s">
        <v>24</v>
      </c>
      <c r="BK182" s="203">
        <f>ROUND(I182*H182,2)</f>
        <v>0</v>
      </c>
      <c r="BL182" s="23" t="s">
        <v>146</v>
      </c>
      <c r="BM182" s="23" t="s">
        <v>472</v>
      </c>
    </row>
    <row r="183" spans="2:65" s="1" customFormat="1" ht="94.5">
      <c r="B183" s="40"/>
      <c r="C183" s="62"/>
      <c r="D183" s="208" t="s">
        <v>187</v>
      </c>
      <c r="E183" s="62"/>
      <c r="F183" s="209" t="s">
        <v>366</v>
      </c>
      <c r="G183" s="62"/>
      <c r="H183" s="62"/>
      <c r="I183" s="162"/>
      <c r="J183" s="62"/>
      <c r="K183" s="62"/>
      <c r="L183" s="60"/>
      <c r="M183" s="210"/>
      <c r="N183" s="41"/>
      <c r="O183" s="41"/>
      <c r="P183" s="41"/>
      <c r="Q183" s="41"/>
      <c r="R183" s="41"/>
      <c r="S183" s="41"/>
      <c r="T183" s="77"/>
      <c r="AT183" s="23" t="s">
        <v>187</v>
      </c>
      <c r="AU183" s="23" t="s">
        <v>83</v>
      </c>
    </row>
    <row r="184" spans="2:65" s="11" customFormat="1">
      <c r="B184" s="211"/>
      <c r="C184" s="212"/>
      <c r="D184" s="208" t="s">
        <v>189</v>
      </c>
      <c r="E184" s="235" t="s">
        <v>22</v>
      </c>
      <c r="F184" s="233" t="s">
        <v>473</v>
      </c>
      <c r="G184" s="212"/>
      <c r="H184" s="234">
        <v>421.32100000000003</v>
      </c>
      <c r="I184" s="217"/>
      <c r="J184" s="212"/>
      <c r="K184" s="212"/>
      <c r="L184" s="218"/>
      <c r="M184" s="219"/>
      <c r="N184" s="220"/>
      <c r="O184" s="220"/>
      <c r="P184" s="220"/>
      <c r="Q184" s="220"/>
      <c r="R184" s="220"/>
      <c r="S184" s="220"/>
      <c r="T184" s="221"/>
      <c r="AT184" s="222" t="s">
        <v>189</v>
      </c>
      <c r="AU184" s="222" t="s">
        <v>83</v>
      </c>
      <c r="AV184" s="11" t="s">
        <v>83</v>
      </c>
      <c r="AW184" s="11" t="s">
        <v>37</v>
      </c>
      <c r="AX184" s="11" t="s">
        <v>24</v>
      </c>
      <c r="AY184" s="222" t="s">
        <v>130</v>
      </c>
    </row>
    <row r="185" spans="2:65" s="11" customFormat="1">
      <c r="B185" s="211"/>
      <c r="C185" s="212"/>
      <c r="D185" s="213" t="s">
        <v>189</v>
      </c>
      <c r="E185" s="212"/>
      <c r="F185" s="215" t="s">
        <v>474</v>
      </c>
      <c r="G185" s="212"/>
      <c r="H185" s="216">
        <v>8005.0990000000002</v>
      </c>
      <c r="I185" s="217"/>
      <c r="J185" s="212"/>
      <c r="K185" s="212"/>
      <c r="L185" s="218"/>
      <c r="M185" s="219"/>
      <c r="N185" s="220"/>
      <c r="O185" s="220"/>
      <c r="P185" s="220"/>
      <c r="Q185" s="220"/>
      <c r="R185" s="220"/>
      <c r="S185" s="220"/>
      <c r="T185" s="221"/>
      <c r="AT185" s="222" t="s">
        <v>189</v>
      </c>
      <c r="AU185" s="222" t="s">
        <v>83</v>
      </c>
      <c r="AV185" s="11" t="s">
        <v>83</v>
      </c>
      <c r="AW185" s="11" t="s">
        <v>6</v>
      </c>
      <c r="AX185" s="11" t="s">
        <v>24</v>
      </c>
      <c r="AY185" s="222" t="s">
        <v>130</v>
      </c>
    </row>
    <row r="186" spans="2:65" s="1" customFormat="1" ht="22.5" customHeight="1">
      <c r="B186" s="40"/>
      <c r="C186" s="192" t="s">
        <v>368</v>
      </c>
      <c r="D186" s="192" t="s">
        <v>133</v>
      </c>
      <c r="E186" s="193" t="s">
        <v>375</v>
      </c>
      <c r="F186" s="194" t="s">
        <v>376</v>
      </c>
      <c r="G186" s="195" t="s">
        <v>364</v>
      </c>
      <c r="H186" s="196">
        <v>421.32100000000003</v>
      </c>
      <c r="I186" s="197"/>
      <c r="J186" s="198">
        <f>ROUND(I186*H186,2)</f>
        <v>0</v>
      </c>
      <c r="K186" s="194" t="s">
        <v>154</v>
      </c>
      <c r="L186" s="60"/>
      <c r="M186" s="199" t="s">
        <v>22</v>
      </c>
      <c r="N186" s="200" t="s">
        <v>45</v>
      </c>
      <c r="O186" s="41"/>
      <c r="P186" s="201">
        <f>O186*H186</f>
        <v>0</v>
      </c>
      <c r="Q186" s="201">
        <v>0</v>
      </c>
      <c r="R186" s="201">
        <f>Q186*H186</f>
        <v>0</v>
      </c>
      <c r="S186" s="201">
        <v>0</v>
      </c>
      <c r="T186" s="202">
        <f>S186*H186</f>
        <v>0</v>
      </c>
      <c r="AR186" s="23" t="s">
        <v>146</v>
      </c>
      <c r="AT186" s="23" t="s">
        <v>133</v>
      </c>
      <c r="AU186" s="23" t="s">
        <v>83</v>
      </c>
      <c r="AY186" s="23" t="s">
        <v>130</v>
      </c>
      <c r="BE186" s="203">
        <f>IF(N186="základní",J186,0)</f>
        <v>0</v>
      </c>
      <c r="BF186" s="203">
        <f>IF(N186="snížená",J186,0)</f>
        <v>0</v>
      </c>
      <c r="BG186" s="203">
        <f>IF(N186="zákl. přenesená",J186,0)</f>
        <v>0</v>
      </c>
      <c r="BH186" s="203">
        <f>IF(N186="sníž. přenesená",J186,0)</f>
        <v>0</v>
      </c>
      <c r="BI186" s="203">
        <f>IF(N186="nulová",J186,0)</f>
        <v>0</v>
      </c>
      <c r="BJ186" s="23" t="s">
        <v>24</v>
      </c>
      <c r="BK186" s="203">
        <f>ROUND(I186*H186,2)</f>
        <v>0</v>
      </c>
      <c r="BL186" s="23" t="s">
        <v>146</v>
      </c>
      <c r="BM186" s="23" t="s">
        <v>475</v>
      </c>
    </row>
    <row r="187" spans="2:65" s="1" customFormat="1" ht="40.5">
      <c r="B187" s="40"/>
      <c r="C187" s="62"/>
      <c r="D187" s="208" t="s">
        <v>187</v>
      </c>
      <c r="E187" s="62"/>
      <c r="F187" s="209" t="s">
        <v>378</v>
      </c>
      <c r="G187" s="62"/>
      <c r="H187" s="62"/>
      <c r="I187" s="162"/>
      <c r="J187" s="62"/>
      <c r="K187" s="62"/>
      <c r="L187" s="60"/>
      <c r="M187" s="210"/>
      <c r="N187" s="41"/>
      <c r="O187" s="41"/>
      <c r="P187" s="41"/>
      <c r="Q187" s="41"/>
      <c r="R187" s="41"/>
      <c r="S187" s="41"/>
      <c r="T187" s="77"/>
      <c r="AT187" s="23" t="s">
        <v>187</v>
      </c>
      <c r="AU187" s="23" t="s">
        <v>83</v>
      </c>
    </row>
    <row r="188" spans="2:65" s="11" customFormat="1">
      <c r="B188" s="211"/>
      <c r="C188" s="212"/>
      <c r="D188" s="213" t="s">
        <v>189</v>
      </c>
      <c r="E188" s="214" t="s">
        <v>22</v>
      </c>
      <c r="F188" s="215" t="s">
        <v>473</v>
      </c>
      <c r="G188" s="212"/>
      <c r="H188" s="216">
        <v>421.32100000000003</v>
      </c>
      <c r="I188" s="217"/>
      <c r="J188" s="212"/>
      <c r="K188" s="212"/>
      <c r="L188" s="218"/>
      <c r="M188" s="219"/>
      <c r="N188" s="220"/>
      <c r="O188" s="220"/>
      <c r="P188" s="220"/>
      <c r="Q188" s="220"/>
      <c r="R188" s="220"/>
      <c r="S188" s="220"/>
      <c r="T188" s="221"/>
      <c r="AT188" s="222" t="s">
        <v>189</v>
      </c>
      <c r="AU188" s="222" t="s">
        <v>83</v>
      </c>
      <c r="AV188" s="11" t="s">
        <v>83</v>
      </c>
      <c r="AW188" s="11" t="s">
        <v>37</v>
      </c>
      <c r="AX188" s="11" t="s">
        <v>24</v>
      </c>
      <c r="AY188" s="222" t="s">
        <v>130</v>
      </c>
    </row>
    <row r="189" spans="2:65" s="1" customFormat="1" ht="22.5" customHeight="1">
      <c r="B189" s="40"/>
      <c r="C189" s="192" t="s">
        <v>374</v>
      </c>
      <c r="D189" s="192" t="s">
        <v>133</v>
      </c>
      <c r="E189" s="193" t="s">
        <v>380</v>
      </c>
      <c r="F189" s="194" t="s">
        <v>381</v>
      </c>
      <c r="G189" s="195" t="s">
        <v>364</v>
      </c>
      <c r="H189" s="196">
        <v>421.32100000000003</v>
      </c>
      <c r="I189" s="197"/>
      <c r="J189" s="198">
        <f>ROUND(I189*H189,2)</f>
        <v>0</v>
      </c>
      <c r="K189" s="194" t="s">
        <v>154</v>
      </c>
      <c r="L189" s="60"/>
      <c r="M189" s="199" t="s">
        <v>22</v>
      </c>
      <c r="N189" s="200" t="s">
        <v>45</v>
      </c>
      <c r="O189" s="41"/>
      <c r="P189" s="201">
        <f>O189*H189</f>
        <v>0</v>
      </c>
      <c r="Q189" s="201">
        <v>0</v>
      </c>
      <c r="R189" s="201">
        <f>Q189*H189</f>
        <v>0</v>
      </c>
      <c r="S189" s="201">
        <v>0</v>
      </c>
      <c r="T189" s="202">
        <f>S189*H189</f>
        <v>0</v>
      </c>
      <c r="AR189" s="23" t="s">
        <v>146</v>
      </c>
      <c r="AT189" s="23" t="s">
        <v>133</v>
      </c>
      <c r="AU189" s="23" t="s">
        <v>83</v>
      </c>
      <c r="AY189" s="23" t="s">
        <v>130</v>
      </c>
      <c r="BE189" s="203">
        <f>IF(N189="základní",J189,0)</f>
        <v>0</v>
      </c>
      <c r="BF189" s="203">
        <f>IF(N189="snížená",J189,0)</f>
        <v>0</v>
      </c>
      <c r="BG189" s="203">
        <f>IF(N189="zákl. přenesená",J189,0)</f>
        <v>0</v>
      </c>
      <c r="BH189" s="203">
        <f>IF(N189="sníž. přenesená",J189,0)</f>
        <v>0</v>
      </c>
      <c r="BI189" s="203">
        <f>IF(N189="nulová",J189,0)</f>
        <v>0</v>
      </c>
      <c r="BJ189" s="23" t="s">
        <v>24</v>
      </c>
      <c r="BK189" s="203">
        <f>ROUND(I189*H189,2)</f>
        <v>0</v>
      </c>
      <c r="BL189" s="23" t="s">
        <v>146</v>
      </c>
      <c r="BM189" s="23" t="s">
        <v>476</v>
      </c>
    </row>
    <row r="190" spans="2:65" s="1" customFormat="1" ht="67.5">
      <c r="B190" s="40"/>
      <c r="C190" s="62"/>
      <c r="D190" s="208" t="s">
        <v>187</v>
      </c>
      <c r="E190" s="62"/>
      <c r="F190" s="209" t="s">
        <v>383</v>
      </c>
      <c r="G190" s="62"/>
      <c r="H190" s="62"/>
      <c r="I190" s="162"/>
      <c r="J190" s="62"/>
      <c r="K190" s="62"/>
      <c r="L190" s="60"/>
      <c r="M190" s="210"/>
      <c r="N190" s="41"/>
      <c r="O190" s="41"/>
      <c r="P190" s="41"/>
      <c r="Q190" s="41"/>
      <c r="R190" s="41"/>
      <c r="S190" s="41"/>
      <c r="T190" s="77"/>
      <c r="AT190" s="23" t="s">
        <v>187</v>
      </c>
      <c r="AU190" s="23" t="s">
        <v>83</v>
      </c>
    </row>
    <row r="191" spans="2:65" s="11" customFormat="1">
      <c r="B191" s="211"/>
      <c r="C191" s="212"/>
      <c r="D191" s="208" t="s">
        <v>189</v>
      </c>
      <c r="E191" s="235" t="s">
        <v>22</v>
      </c>
      <c r="F191" s="233" t="s">
        <v>473</v>
      </c>
      <c r="G191" s="212"/>
      <c r="H191" s="234">
        <v>421.32100000000003</v>
      </c>
      <c r="I191" s="217"/>
      <c r="J191" s="212"/>
      <c r="K191" s="212"/>
      <c r="L191" s="218"/>
      <c r="M191" s="219"/>
      <c r="N191" s="220"/>
      <c r="O191" s="220"/>
      <c r="P191" s="220"/>
      <c r="Q191" s="220"/>
      <c r="R191" s="220"/>
      <c r="S191" s="220"/>
      <c r="T191" s="221"/>
      <c r="AT191" s="222" t="s">
        <v>189</v>
      </c>
      <c r="AU191" s="222" t="s">
        <v>83</v>
      </c>
      <c r="AV191" s="11" t="s">
        <v>83</v>
      </c>
      <c r="AW191" s="11" t="s">
        <v>37</v>
      </c>
      <c r="AX191" s="11" t="s">
        <v>24</v>
      </c>
      <c r="AY191" s="222" t="s">
        <v>130</v>
      </c>
    </row>
    <row r="192" spans="2:65" s="10" customFormat="1" ht="29.85" customHeight="1">
      <c r="B192" s="175"/>
      <c r="C192" s="176"/>
      <c r="D192" s="189" t="s">
        <v>73</v>
      </c>
      <c r="E192" s="190" t="s">
        <v>384</v>
      </c>
      <c r="F192" s="190" t="s">
        <v>385</v>
      </c>
      <c r="G192" s="176"/>
      <c r="H192" s="176"/>
      <c r="I192" s="179"/>
      <c r="J192" s="191">
        <f>BK192</f>
        <v>0</v>
      </c>
      <c r="K192" s="176"/>
      <c r="L192" s="181"/>
      <c r="M192" s="182"/>
      <c r="N192" s="183"/>
      <c r="O192" s="183"/>
      <c r="P192" s="184">
        <f>SUM(P193:P196)</f>
        <v>0</v>
      </c>
      <c r="Q192" s="183"/>
      <c r="R192" s="184">
        <f>SUM(R193:R196)</f>
        <v>0</v>
      </c>
      <c r="S192" s="183"/>
      <c r="T192" s="185">
        <f>SUM(T193:T196)</f>
        <v>0</v>
      </c>
      <c r="AR192" s="186" t="s">
        <v>24</v>
      </c>
      <c r="AT192" s="187" t="s">
        <v>73</v>
      </c>
      <c r="AU192" s="187" t="s">
        <v>24</v>
      </c>
      <c r="AY192" s="186" t="s">
        <v>130</v>
      </c>
      <c r="BK192" s="188">
        <f>SUM(BK193:BK196)</f>
        <v>0</v>
      </c>
    </row>
    <row r="193" spans="2:65" s="1" customFormat="1" ht="31.5" customHeight="1">
      <c r="B193" s="40"/>
      <c r="C193" s="192" t="s">
        <v>379</v>
      </c>
      <c r="D193" s="192" t="s">
        <v>133</v>
      </c>
      <c r="E193" s="193" t="s">
        <v>387</v>
      </c>
      <c r="F193" s="194" t="s">
        <v>388</v>
      </c>
      <c r="G193" s="195" t="s">
        <v>364</v>
      </c>
      <c r="H193" s="196">
        <v>272.76</v>
      </c>
      <c r="I193" s="197"/>
      <c r="J193" s="198">
        <f>ROUND(I193*H193,2)</f>
        <v>0</v>
      </c>
      <c r="K193" s="194" t="s">
        <v>154</v>
      </c>
      <c r="L193" s="60"/>
      <c r="M193" s="199" t="s">
        <v>22</v>
      </c>
      <c r="N193" s="200" t="s">
        <v>45</v>
      </c>
      <c r="O193" s="41"/>
      <c r="P193" s="201">
        <f>O193*H193</f>
        <v>0</v>
      </c>
      <c r="Q193" s="201">
        <v>0</v>
      </c>
      <c r="R193" s="201">
        <f>Q193*H193</f>
        <v>0</v>
      </c>
      <c r="S193" s="201">
        <v>0</v>
      </c>
      <c r="T193" s="202">
        <f>S193*H193</f>
        <v>0</v>
      </c>
      <c r="AR193" s="23" t="s">
        <v>146</v>
      </c>
      <c r="AT193" s="23" t="s">
        <v>133</v>
      </c>
      <c r="AU193" s="23" t="s">
        <v>83</v>
      </c>
      <c r="AY193" s="23" t="s">
        <v>130</v>
      </c>
      <c r="BE193" s="203">
        <f>IF(N193="základní",J193,0)</f>
        <v>0</v>
      </c>
      <c r="BF193" s="203">
        <f>IF(N193="snížená",J193,0)</f>
        <v>0</v>
      </c>
      <c r="BG193" s="203">
        <f>IF(N193="zákl. přenesená",J193,0)</f>
        <v>0</v>
      </c>
      <c r="BH193" s="203">
        <f>IF(N193="sníž. přenesená",J193,0)</f>
        <v>0</v>
      </c>
      <c r="BI193" s="203">
        <f>IF(N193="nulová",J193,0)</f>
        <v>0</v>
      </c>
      <c r="BJ193" s="23" t="s">
        <v>24</v>
      </c>
      <c r="BK193" s="203">
        <f>ROUND(I193*H193,2)</f>
        <v>0</v>
      </c>
      <c r="BL193" s="23" t="s">
        <v>146</v>
      </c>
      <c r="BM193" s="23" t="s">
        <v>477</v>
      </c>
    </row>
    <row r="194" spans="2:65" s="1" customFormat="1" ht="27">
      <c r="B194" s="40"/>
      <c r="C194" s="62"/>
      <c r="D194" s="213" t="s">
        <v>187</v>
      </c>
      <c r="E194" s="62"/>
      <c r="F194" s="250" t="s">
        <v>390</v>
      </c>
      <c r="G194" s="62"/>
      <c r="H194" s="62"/>
      <c r="I194" s="162"/>
      <c r="J194" s="62"/>
      <c r="K194" s="62"/>
      <c r="L194" s="60"/>
      <c r="M194" s="210"/>
      <c r="N194" s="41"/>
      <c r="O194" s="41"/>
      <c r="P194" s="41"/>
      <c r="Q194" s="41"/>
      <c r="R194" s="41"/>
      <c r="S194" s="41"/>
      <c r="T194" s="77"/>
      <c r="AT194" s="23" t="s">
        <v>187</v>
      </c>
      <c r="AU194" s="23" t="s">
        <v>83</v>
      </c>
    </row>
    <row r="195" spans="2:65" s="1" customFormat="1" ht="44.25" customHeight="1">
      <c r="B195" s="40"/>
      <c r="C195" s="192" t="s">
        <v>386</v>
      </c>
      <c r="D195" s="192" t="s">
        <v>133</v>
      </c>
      <c r="E195" s="193" t="s">
        <v>392</v>
      </c>
      <c r="F195" s="194" t="s">
        <v>393</v>
      </c>
      <c r="G195" s="195" t="s">
        <v>364</v>
      </c>
      <c r="H195" s="196">
        <v>272.76</v>
      </c>
      <c r="I195" s="197"/>
      <c r="J195" s="198">
        <f>ROUND(I195*H195,2)</f>
        <v>0</v>
      </c>
      <c r="K195" s="194" t="s">
        <v>154</v>
      </c>
      <c r="L195" s="60"/>
      <c r="M195" s="199" t="s">
        <v>22</v>
      </c>
      <c r="N195" s="200" t="s">
        <v>45</v>
      </c>
      <c r="O195" s="41"/>
      <c r="P195" s="201">
        <f>O195*H195</f>
        <v>0</v>
      </c>
      <c r="Q195" s="201">
        <v>0</v>
      </c>
      <c r="R195" s="201">
        <f>Q195*H195</f>
        <v>0</v>
      </c>
      <c r="S195" s="201">
        <v>0</v>
      </c>
      <c r="T195" s="202">
        <f>S195*H195</f>
        <v>0</v>
      </c>
      <c r="AR195" s="23" t="s">
        <v>146</v>
      </c>
      <c r="AT195" s="23" t="s">
        <v>133</v>
      </c>
      <c r="AU195" s="23" t="s">
        <v>83</v>
      </c>
      <c r="AY195" s="23" t="s">
        <v>130</v>
      </c>
      <c r="BE195" s="203">
        <f>IF(N195="základní",J195,0)</f>
        <v>0</v>
      </c>
      <c r="BF195" s="203">
        <f>IF(N195="snížená",J195,0)</f>
        <v>0</v>
      </c>
      <c r="BG195" s="203">
        <f>IF(N195="zákl. přenesená",J195,0)</f>
        <v>0</v>
      </c>
      <c r="BH195" s="203">
        <f>IF(N195="sníž. přenesená",J195,0)</f>
        <v>0</v>
      </c>
      <c r="BI195" s="203">
        <f>IF(N195="nulová",J195,0)</f>
        <v>0</v>
      </c>
      <c r="BJ195" s="23" t="s">
        <v>24</v>
      </c>
      <c r="BK195" s="203">
        <f>ROUND(I195*H195,2)</f>
        <v>0</v>
      </c>
      <c r="BL195" s="23" t="s">
        <v>146</v>
      </c>
      <c r="BM195" s="23" t="s">
        <v>478</v>
      </c>
    </row>
    <row r="196" spans="2:65" s="1" customFormat="1" ht="27">
      <c r="B196" s="40"/>
      <c r="C196" s="62"/>
      <c r="D196" s="208" t="s">
        <v>187</v>
      </c>
      <c r="E196" s="62"/>
      <c r="F196" s="209" t="s">
        <v>390</v>
      </c>
      <c r="G196" s="62"/>
      <c r="H196" s="62"/>
      <c r="I196" s="162"/>
      <c r="J196" s="62"/>
      <c r="K196" s="62"/>
      <c r="L196" s="60"/>
      <c r="M196" s="210"/>
      <c r="N196" s="41"/>
      <c r="O196" s="41"/>
      <c r="P196" s="41"/>
      <c r="Q196" s="41"/>
      <c r="R196" s="41"/>
      <c r="S196" s="41"/>
      <c r="T196" s="77"/>
      <c r="AT196" s="23" t="s">
        <v>187</v>
      </c>
      <c r="AU196" s="23" t="s">
        <v>83</v>
      </c>
    </row>
    <row r="197" spans="2:65" s="10" customFormat="1" ht="37.35" customHeight="1">
      <c r="B197" s="175"/>
      <c r="C197" s="176"/>
      <c r="D197" s="177" t="s">
        <v>73</v>
      </c>
      <c r="E197" s="178" t="s">
        <v>224</v>
      </c>
      <c r="F197" s="178" t="s">
        <v>404</v>
      </c>
      <c r="G197" s="176"/>
      <c r="H197" s="176"/>
      <c r="I197" s="179"/>
      <c r="J197" s="180">
        <f>BK197</f>
        <v>0</v>
      </c>
      <c r="K197" s="176"/>
      <c r="L197" s="181"/>
      <c r="M197" s="182"/>
      <c r="N197" s="183"/>
      <c r="O197" s="183"/>
      <c r="P197" s="184">
        <f>P198</f>
        <v>0</v>
      </c>
      <c r="Q197" s="183"/>
      <c r="R197" s="184">
        <f>R198</f>
        <v>0</v>
      </c>
      <c r="S197" s="183"/>
      <c r="T197" s="185">
        <f>T198</f>
        <v>0</v>
      </c>
      <c r="AR197" s="186" t="s">
        <v>142</v>
      </c>
      <c r="AT197" s="187" t="s">
        <v>73</v>
      </c>
      <c r="AU197" s="187" t="s">
        <v>74</v>
      </c>
      <c r="AY197" s="186" t="s">
        <v>130</v>
      </c>
      <c r="BK197" s="188">
        <f>BK198</f>
        <v>0</v>
      </c>
    </row>
    <row r="198" spans="2:65" s="10" customFormat="1" ht="19.899999999999999" customHeight="1">
      <c r="B198" s="175"/>
      <c r="C198" s="176"/>
      <c r="D198" s="189" t="s">
        <v>73</v>
      </c>
      <c r="E198" s="190" t="s">
        <v>405</v>
      </c>
      <c r="F198" s="190" t="s">
        <v>406</v>
      </c>
      <c r="G198" s="176"/>
      <c r="H198" s="176"/>
      <c r="I198" s="179"/>
      <c r="J198" s="191">
        <f>BK198</f>
        <v>0</v>
      </c>
      <c r="K198" s="176"/>
      <c r="L198" s="181"/>
      <c r="M198" s="182"/>
      <c r="N198" s="183"/>
      <c r="O198" s="183"/>
      <c r="P198" s="184">
        <f>SUM(P199:P200)</f>
        <v>0</v>
      </c>
      <c r="Q198" s="183"/>
      <c r="R198" s="184">
        <f>SUM(R199:R200)</f>
        <v>0</v>
      </c>
      <c r="S198" s="183"/>
      <c r="T198" s="185">
        <f>SUM(T199:T200)</f>
        <v>0</v>
      </c>
      <c r="AR198" s="186" t="s">
        <v>142</v>
      </c>
      <c r="AT198" s="187" t="s">
        <v>73</v>
      </c>
      <c r="AU198" s="187" t="s">
        <v>24</v>
      </c>
      <c r="AY198" s="186" t="s">
        <v>130</v>
      </c>
      <c r="BK198" s="188">
        <f>SUM(BK199:BK200)</f>
        <v>0</v>
      </c>
    </row>
    <row r="199" spans="2:65" s="1" customFormat="1" ht="22.5" customHeight="1">
      <c r="B199" s="40"/>
      <c r="C199" s="192" t="s">
        <v>391</v>
      </c>
      <c r="D199" s="192" t="s">
        <v>133</v>
      </c>
      <c r="E199" s="193" t="s">
        <v>408</v>
      </c>
      <c r="F199" s="194" t="s">
        <v>409</v>
      </c>
      <c r="G199" s="195" t="s">
        <v>410</v>
      </c>
      <c r="H199" s="196">
        <v>2</v>
      </c>
      <c r="I199" s="197"/>
      <c r="J199" s="198">
        <f>ROUND(I199*H199,2)</f>
        <v>0</v>
      </c>
      <c r="K199" s="194" t="s">
        <v>22</v>
      </c>
      <c r="L199" s="60"/>
      <c r="M199" s="199" t="s">
        <v>22</v>
      </c>
      <c r="N199" s="200" t="s">
        <v>45</v>
      </c>
      <c r="O199" s="41"/>
      <c r="P199" s="201">
        <f>O199*H199</f>
        <v>0</v>
      </c>
      <c r="Q199" s="201">
        <v>0</v>
      </c>
      <c r="R199" s="201">
        <f>Q199*H199</f>
        <v>0</v>
      </c>
      <c r="S199" s="201">
        <v>0</v>
      </c>
      <c r="T199" s="202">
        <f>S199*H199</f>
        <v>0</v>
      </c>
      <c r="AR199" s="23" t="s">
        <v>402</v>
      </c>
      <c r="AT199" s="23" t="s">
        <v>133</v>
      </c>
      <c r="AU199" s="23" t="s">
        <v>83</v>
      </c>
      <c r="AY199" s="23" t="s">
        <v>130</v>
      </c>
      <c r="BE199" s="203">
        <f>IF(N199="základní",J199,0)</f>
        <v>0</v>
      </c>
      <c r="BF199" s="203">
        <f>IF(N199="snížená",J199,0)</f>
        <v>0</v>
      </c>
      <c r="BG199" s="203">
        <f>IF(N199="zákl. přenesená",J199,0)</f>
        <v>0</v>
      </c>
      <c r="BH199" s="203">
        <f>IF(N199="sníž. přenesená",J199,0)</f>
        <v>0</v>
      </c>
      <c r="BI199" s="203">
        <f>IF(N199="nulová",J199,0)</f>
        <v>0</v>
      </c>
      <c r="BJ199" s="23" t="s">
        <v>24</v>
      </c>
      <c r="BK199" s="203">
        <f>ROUND(I199*H199,2)</f>
        <v>0</v>
      </c>
      <c r="BL199" s="23" t="s">
        <v>402</v>
      </c>
      <c r="BM199" s="23" t="s">
        <v>479</v>
      </c>
    </row>
    <row r="200" spans="2:65" s="11" customFormat="1">
      <c r="B200" s="211"/>
      <c r="C200" s="212"/>
      <c r="D200" s="208" t="s">
        <v>189</v>
      </c>
      <c r="E200" s="235" t="s">
        <v>22</v>
      </c>
      <c r="F200" s="233" t="s">
        <v>83</v>
      </c>
      <c r="G200" s="212"/>
      <c r="H200" s="234">
        <v>2</v>
      </c>
      <c r="I200" s="217"/>
      <c r="J200" s="212"/>
      <c r="K200" s="212"/>
      <c r="L200" s="218"/>
      <c r="M200" s="251"/>
      <c r="N200" s="252"/>
      <c r="O200" s="252"/>
      <c r="P200" s="252"/>
      <c r="Q200" s="252"/>
      <c r="R200" s="252"/>
      <c r="S200" s="252"/>
      <c r="T200" s="253"/>
      <c r="AT200" s="222" t="s">
        <v>189</v>
      </c>
      <c r="AU200" s="222" t="s">
        <v>83</v>
      </c>
      <c r="AV200" s="11" t="s">
        <v>83</v>
      </c>
      <c r="AW200" s="11" t="s">
        <v>37</v>
      </c>
      <c r="AX200" s="11" t="s">
        <v>24</v>
      </c>
      <c r="AY200" s="222" t="s">
        <v>130</v>
      </c>
    </row>
    <row r="201" spans="2:65" s="1" customFormat="1" ht="6.95" customHeight="1">
      <c r="B201" s="55"/>
      <c r="C201" s="56"/>
      <c r="D201" s="56"/>
      <c r="E201" s="56"/>
      <c r="F201" s="56"/>
      <c r="G201" s="56"/>
      <c r="H201" s="56"/>
      <c r="I201" s="138"/>
      <c r="J201" s="56"/>
      <c r="K201" s="56"/>
      <c r="L201" s="60"/>
    </row>
  </sheetData>
  <sheetProtection algorithmName="SHA-512" hashValue="5s2smscxKclQ9ooOgAkb260bhbGo/VgOYWO3rsI/4gB883BadMdL6qVrDmLcsPMBwzHtDUGJ8UxNllocshBwEA==" saltValue="wqrN9ksdtBTfzZMQ9BVQ3Q==" spinCount="100000" sheet="1" objects="1" scenarios="1" formatCells="0" formatColumns="0" formatRows="0" sort="0" autoFilter="0"/>
  <autoFilter ref="C85:K200"/>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86" t="s">
        <v>97</v>
      </c>
      <c r="H1" s="386"/>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45"/>
      <c r="M2" s="345"/>
      <c r="N2" s="345"/>
      <c r="O2" s="345"/>
      <c r="P2" s="345"/>
      <c r="Q2" s="345"/>
      <c r="R2" s="345"/>
      <c r="S2" s="345"/>
      <c r="T2" s="345"/>
      <c r="U2" s="345"/>
      <c r="V2" s="345"/>
      <c r="AT2" s="23" t="s">
        <v>92</v>
      </c>
    </row>
    <row r="3" spans="1:70" ht="6.95" customHeight="1">
      <c r="B3" s="24"/>
      <c r="C3" s="25"/>
      <c r="D3" s="25"/>
      <c r="E3" s="25"/>
      <c r="F3" s="25"/>
      <c r="G3" s="25"/>
      <c r="H3" s="25"/>
      <c r="I3" s="115"/>
      <c r="J3" s="25"/>
      <c r="K3" s="26"/>
      <c r="AT3" s="23" t="s">
        <v>83</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22.5" customHeight="1">
      <c r="B7" s="27"/>
      <c r="C7" s="28"/>
      <c r="D7" s="28"/>
      <c r="E7" s="387" t="str">
        <f>'Rekapitulace stavby'!K6</f>
        <v>Evropská, Praha 6, č. akce 982</v>
      </c>
      <c r="F7" s="388"/>
      <c r="G7" s="388"/>
      <c r="H7" s="388"/>
      <c r="I7" s="116"/>
      <c r="J7" s="28"/>
      <c r="K7" s="30"/>
    </row>
    <row r="8" spans="1:70" s="1" customFormat="1" ht="15">
      <c r="B8" s="40"/>
      <c r="C8" s="41"/>
      <c r="D8" s="36" t="s">
        <v>102</v>
      </c>
      <c r="E8" s="41"/>
      <c r="F8" s="41"/>
      <c r="G8" s="41"/>
      <c r="H8" s="41"/>
      <c r="I8" s="117"/>
      <c r="J8" s="41"/>
      <c r="K8" s="44"/>
    </row>
    <row r="9" spans="1:70" s="1" customFormat="1" ht="36.950000000000003" customHeight="1">
      <c r="B9" s="40"/>
      <c r="C9" s="41"/>
      <c r="D9" s="41"/>
      <c r="E9" s="389" t="s">
        <v>480</v>
      </c>
      <c r="F9" s="390"/>
      <c r="G9" s="390"/>
      <c r="H9" s="390"/>
      <c r="I9" s="117"/>
      <c r="J9" s="41"/>
      <c r="K9" s="44"/>
    </row>
    <row r="10" spans="1:70" s="1" customFormat="1">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17.03.2017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22.5" customHeight="1">
      <c r="B24" s="120"/>
      <c r="C24" s="121"/>
      <c r="D24" s="121"/>
      <c r="E24" s="379" t="s">
        <v>22</v>
      </c>
      <c r="F24" s="379"/>
      <c r="G24" s="379"/>
      <c r="H24" s="37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ROUND(SUM(BE80:BE146), 2)</f>
        <v>0</v>
      </c>
      <c r="G30" s="41"/>
      <c r="H30" s="41"/>
      <c r="I30" s="130">
        <v>0.21</v>
      </c>
      <c r="J30" s="129">
        <f>ROUND(ROUND((SUM(BE80:BE146)), 2)*I30, 2)</f>
        <v>0</v>
      </c>
      <c r="K30" s="44"/>
    </row>
    <row r="31" spans="2:11" s="1" customFormat="1" ht="14.45" customHeight="1">
      <c r="B31" s="40"/>
      <c r="C31" s="41"/>
      <c r="D31" s="41"/>
      <c r="E31" s="48" t="s">
        <v>46</v>
      </c>
      <c r="F31" s="129">
        <f>ROUND(SUM(BF80:BF146), 2)</f>
        <v>0</v>
      </c>
      <c r="G31" s="41"/>
      <c r="H31" s="41"/>
      <c r="I31" s="130">
        <v>0.15</v>
      </c>
      <c r="J31" s="129">
        <f>ROUND(ROUND((SUM(BF80:BF146)), 2)*I31, 2)</f>
        <v>0</v>
      </c>
      <c r="K31" s="44"/>
    </row>
    <row r="32" spans="2:11" s="1" customFormat="1" ht="14.45" hidden="1" customHeight="1">
      <c r="B32" s="40"/>
      <c r="C32" s="41"/>
      <c r="D32" s="41"/>
      <c r="E32" s="48" t="s">
        <v>47</v>
      </c>
      <c r="F32" s="129">
        <f>ROUND(SUM(BG80:BG146), 2)</f>
        <v>0</v>
      </c>
      <c r="G32" s="41"/>
      <c r="H32" s="41"/>
      <c r="I32" s="130">
        <v>0.21</v>
      </c>
      <c r="J32" s="129">
        <v>0</v>
      </c>
      <c r="K32" s="44"/>
    </row>
    <row r="33" spans="2:11" s="1" customFormat="1" ht="14.45" hidden="1" customHeight="1">
      <c r="B33" s="40"/>
      <c r="C33" s="41"/>
      <c r="D33" s="41"/>
      <c r="E33" s="48" t="s">
        <v>48</v>
      </c>
      <c r="F33" s="129">
        <f>ROUND(SUM(BH80:BH146), 2)</f>
        <v>0</v>
      </c>
      <c r="G33" s="41"/>
      <c r="H33" s="41"/>
      <c r="I33" s="130">
        <v>0.15</v>
      </c>
      <c r="J33" s="129">
        <v>0</v>
      </c>
      <c r="K33" s="44"/>
    </row>
    <row r="34" spans="2:11" s="1" customFormat="1" ht="14.45" hidden="1" customHeight="1">
      <c r="B34" s="40"/>
      <c r="C34" s="41"/>
      <c r="D34" s="41"/>
      <c r="E34" s="48" t="s">
        <v>49</v>
      </c>
      <c r="F34" s="129">
        <f>ROUND(SUM(BI80:BI146),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7" t="str">
        <f>E7</f>
        <v>Evropská, Praha 6, č. akce 982</v>
      </c>
      <c r="F45" s="388"/>
      <c r="G45" s="388"/>
      <c r="H45" s="388"/>
      <c r="I45" s="117"/>
      <c r="J45" s="41"/>
      <c r="K45" s="44"/>
    </row>
    <row r="46" spans="2:11" s="1" customFormat="1" ht="14.45" customHeight="1">
      <c r="B46" s="40"/>
      <c r="C46" s="36" t="s">
        <v>102</v>
      </c>
      <c r="D46" s="41"/>
      <c r="E46" s="41"/>
      <c r="F46" s="41"/>
      <c r="G46" s="41"/>
      <c r="H46" s="41"/>
      <c r="I46" s="117"/>
      <c r="J46" s="41"/>
      <c r="K46" s="44"/>
    </row>
    <row r="47" spans="2:11" s="1" customFormat="1" ht="23.25" customHeight="1">
      <c r="B47" s="40"/>
      <c r="C47" s="41"/>
      <c r="D47" s="41"/>
      <c r="E47" s="389" t="str">
        <f>E9</f>
        <v>SO 171 - Definitivní dopravní značení</v>
      </c>
      <c r="F47" s="390"/>
      <c r="G47" s="390"/>
      <c r="H47" s="39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17.03.2017</v>
      </c>
      <c r="K49" s="44"/>
    </row>
    <row r="50" spans="2:47" s="1" customFormat="1" ht="6.95" customHeight="1">
      <c r="B50" s="40"/>
      <c r="C50" s="41"/>
      <c r="D50" s="41"/>
      <c r="E50" s="41"/>
      <c r="F50" s="41"/>
      <c r="G50" s="41"/>
      <c r="H50" s="41"/>
      <c r="I50" s="117"/>
      <c r="J50" s="41"/>
      <c r="K50" s="44"/>
    </row>
    <row r="51" spans="2:47" s="1" customFormat="1" ht="15">
      <c r="B51" s="40"/>
      <c r="C51" s="36" t="s">
        <v>31</v>
      </c>
      <c r="D51" s="41"/>
      <c r="E51" s="41"/>
      <c r="F51" s="34" t="str">
        <f>E15</f>
        <v xml:space="preserve"> </v>
      </c>
      <c r="G51" s="41"/>
      <c r="H51" s="41"/>
      <c r="I51" s="118" t="s">
        <v>36</v>
      </c>
      <c r="J51" s="34" t="str">
        <f>E21</f>
        <v xml:space="preserve"> </v>
      </c>
      <c r="K51" s="44"/>
    </row>
    <row r="52" spans="2:47" s="1" customFormat="1" ht="14.45" customHeight="1">
      <c r="B52" s="40"/>
      <c r="C52" s="36" t="s">
        <v>34</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J80</f>
        <v>0</v>
      </c>
      <c r="K56" s="44"/>
      <c r="AU56" s="23" t="s">
        <v>108</v>
      </c>
    </row>
    <row r="57" spans="2:47" s="7" customFormat="1" ht="24.95" customHeight="1">
      <c r="B57" s="148"/>
      <c r="C57" s="149"/>
      <c r="D57" s="150" t="s">
        <v>168</v>
      </c>
      <c r="E57" s="151"/>
      <c r="F57" s="151"/>
      <c r="G57" s="151"/>
      <c r="H57" s="151"/>
      <c r="I57" s="152"/>
      <c r="J57" s="153">
        <f>J81</f>
        <v>0</v>
      </c>
      <c r="K57" s="154"/>
    </row>
    <row r="58" spans="2:47" s="8" customFormat="1" ht="19.899999999999999" customHeight="1">
      <c r="B58" s="155"/>
      <c r="C58" s="156"/>
      <c r="D58" s="157" t="s">
        <v>173</v>
      </c>
      <c r="E58" s="158"/>
      <c r="F58" s="158"/>
      <c r="G58" s="158"/>
      <c r="H58" s="158"/>
      <c r="I58" s="159"/>
      <c r="J58" s="160">
        <f>J82</f>
        <v>0</v>
      </c>
      <c r="K58" s="161"/>
    </row>
    <row r="59" spans="2:47" s="8" customFormat="1" ht="19.899999999999999" customHeight="1">
      <c r="B59" s="155"/>
      <c r="C59" s="156"/>
      <c r="D59" s="157" t="s">
        <v>174</v>
      </c>
      <c r="E59" s="158"/>
      <c r="F59" s="158"/>
      <c r="G59" s="158"/>
      <c r="H59" s="158"/>
      <c r="I59" s="159"/>
      <c r="J59" s="160">
        <f>J135</f>
        <v>0</v>
      </c>
      <c r="K59" s="161"/>
    </row>
    <row r="60" spans="2:47" s="8" customFormat="1" ht="19.899999999999999" customHeight="1">
      <c r="B60" s="155"/>
      <c r="C60" s="156"/>
      <c r="D60" s="157" t="s">
        <v>175</v>
      </c>
      <c r="E60" s="158"/>
      <c r="F60" s="158"/>
      <c r="G60" s="158"/>
      <c r="H60" s="158"/>
      <c r="I60" s="159"/>
      <c r="J60" s="160">
        <f>J142</f>
        <v>0</v>
      </c>
      <c r="K60" s="161"/>
    </row>
    <row r="61" spans="2:47" s="1" customFormat="1" ht="21.75" customHeight="1">
      <c r="B61" s="40"/>
      <c r="C61" s="41"/>
      <c r="D61" s="41"/>
      <c r="E61" s="41"/>
      <c r="F61" s="41"/>
      <c r="G61" s="41"/>
      <c r="H61" s="41"/>
      <c r="I61" s="117"/>
      <c r="J61" s="41"/>
      <c r="K61" s="44"/>
    </row>
    <row r="62" spans="2:47" s="1" customFormat="1" ht="6.95" customHeight="1">
      <c r="B62" s="55"/>
      <c r="C62" s="56"/>
      <c r="D62" s="56"/>
      <c r="E62" s="56"/>
      <c r="F62" s="56"/>
      <c r="G62" s="56"/>
      <c r="H62" s="56"/>
      <c r="I62" s="138"/>
      <c r="J62" s="56"/>
      <c r="K62" s="57"/>
    </row>
    <row r="66" spans="2:63" s="1" customFormat="1" ht="6.95" customHeight="1">
      <c r="B66" s="58"/>
      <c r="C66" s="59"/>
      <c r="D66" s="59"/>
      <c r="E66" s="59"/>
      <c r="F66" s="59"/>
      <c r="G66" s="59"/>
      <c r="H66" s="59"/>
      <c r="I66" s="141"/>
      <c r="J66" s="59"/>
      <c r="K66" s="59"/>
      <c r="L66" s="60"/>
    </row>
    <row r="67" spans="2:63" s="1" customFormat="1" ht="36.950000000000003" customHeight="1">
      <c r="B67" s="40"/>
      <c r="C67" s="61" t="s">
        <v>113</v>
      </c>
      <c r="D67" s="62"/>
      <c r="E67" s="62"/>
      <c r="F67" s="62"/>
      <c r="G67" s="62"/>
      <c r="H67" s="62"/>
      <c r="I67" s="162"/>
      <c r="J67" s="62"/>
      <c r="K67" s="62"/>
      <c r="L67" s="60"/>
    </row>
    <row r="68" spans="2:63" s="1" customFormat="1" ht="6.95" customHeight="1">
      <c r="B68" s="40"/>
      <c r="C68" s="62"/>
      <c r="D68" s="62"/>
      <c r="E68" s="62"/>
      <c r="F68" s="62"/>
      <c r="G68" s="62"/>
      <c r="H68" s="62"/>
      <c r="I68" s="162"/>
      <c r="J68" s="62"/>
      <c r="K68" s="62"/>
      <c r="L68" s="60"/>
    </row>
    <row r="69" spans="2:63" s="1" customFormat="1" ht="14.45" customHeight="1">
      <c r="B69" s="40"/>
      <c r="C69" s="64" t="s">
        <v>18</v>
      </c>
      <c r="D69" s="62"/>
      <c r="E69" s="62"/>
      <c r="F69" s="62"/>
      <c r="G69" s="62"/>
      <c r="H69" s="62"/>
      <c r="I69" s="162"/>
      <c r="J69" s="62"/>
      <c r="K69" s="62"/>
      <c r="L69" s="60"/>
    </row>
    <row r="70" spans="2:63" s="1" customFormat="1" ht="22.5" customHeight="1">
      <c r="B70" s="40"/>
      <c r="C70" s="62"/>
      <c r="D70" s="62"/>
      <c r="E70" s="383" t="str">
        <f>E7</f>
        <v>Evropská, Praha 6, č. akce 982</v>
      </c>
      <c r="F70" s="384"/>
      <c r="G70" s="384"/>
      <c r="H70" s="384"/>
      <c r="I70" s="162"/>
      <c r="J70" s="62"/>
      <c r="K70" s="62"/>
      <c r="L70" s="60"/>
    </row>
    <row r="71" spans="2:63" s="1" customFormat="1" ht="14.45" customHeight="1">
      <c r="B71" s="40"/>
      <c r="C71" s="64" t="s">
        <v>102</v>
      </c>
      <c r="D71" s="62"/>
      <c r="E71" s="62"/>
      <c r="F71" s="62"/>
      <c r="G71" s="62"/>
      <c r="H71" s="62"/>
      <c r="I71" s="162"/>
      <c r="J71" s="62"/>
      <c r="K71" s="62"/>
      <c r="L71" s="60"/>
    </row>
    <row r="72" spans="2:63" s="1" customFormat="1" ht="23.25" customHeight="1">
      <c r="B72" s="40"/>
      <c r="C72" s="62"/>
      <c r="D72" s="62"/>
      <c r="E72" s="351" t="str">
        <f>E9</f>
        <v>SO 171 - Definitivní dopravní značení</v>
      </c>
      <c r="F72" s="385"/>
      <c r="G72" s="385"/>
      <c r="H72" s="385"/>
      <c r="I72" s="162"/>
      <c r="J72" s="62"/>
      <c r="K72" s="62"/>
      <c r="L72" s="60"/>
    </row>
    <row r="73" spans="2:63" s="1" customFormat="1" ht="6.95" customHeight="1">
      <c r="B73" s="40"/>
      <c r="C73" s="62"/>
      <c r="D73" s="62"/>
      <c r="E73" s="62"/>
      <c r="F73" s="62"/>
      <c r="G73" s="62"/>
      <c r="H73" s="62"/>
      <c r="I73" s="162"/>
      <c r="J73" s="62"/>
      <c r="K73" s="62"/>
      <c r="L73" s="60"/>
    </row>
    <row r="74" spans="2:63" s="1" customFormat="1" ht="18" customHeight="1">
      <c r="B74" s="40"/>
      <c r="C74" s="64" t="s">
        <v>25</v>
      </c>
      <c r="D74" s="62"/>
      <c r="E74" s="62"/>
      <c r="F74" s="163" t="str">
        <f>F12</f>
        <v xml:space="preserve"> </v>
      </c>
      <c r="G74" s="62"/>
      <c r="H74" s="62"/>
      <c r="I74" s="164" t="s">
        <v>27</v>
      </c>
      <c r="J74" s="72" t="str">
        <f>IF(J12="","",J12)</f>
        <v>17.03.2017</v>
      </c>
      <c r="K74" s="62"/>
      <c r="L74" s="60"/>
    </row>
    <row r="75" spans="2:63" s="1" customFormat="1" ht="6.95" customHeight="1">
      <c r="B75" s="40"/>
      <c r="C75" s="62"/>
      <c r="D75" s="62"/>
      <c r="E75" s="62"/>
      <c r="F75" s="62"/>
      <c r="G75" s="62"/>
      <c r="H75" s="62"/>
      <c r="I75" s="162"/>
      <c r="J75" s="62"/>
      <c r="K75" s="62"/>
      <c r="L75" s="60"/>
    </row>
    <row r="76" spans="2:63" s="1" customFormat="1" ht="15">
      <c r="B76" s="40"/>
      <c r="C76" s="64" t="s">
        <v>31</v>
      </c>
      <c r="D76" s="62"/>
      <c r="E76" s="62"/>
      <c r="F76" s="163" t="str">
        <f>E15</f>
        <v xml:space="preserve"> </v>
      </c>
      <c r="G76" s="62"/>
      <c r="H76" s="62"/>
      <c r="I76" s="164" t="s">
        <v>36</v>
      </c>
      <c r="J76" s="163" t="str">
        <f>E21</f>
        <v xml:space="preserve"> </v>
      </c>
      <c r="K76" s="62"/>
      <c r="L76" s="60"/>
    </row>
    <row r="77" spans="2:63" s="1" customFormat="1" ht="14.45" customHeight="1">
      <c r="B77" s="40"/>
      <c r="C77" s="64" t="s">
        <v>34</v>
      </c>
      <c r="D77" s="62"/>
      <c r="E77" s="62"/>
      <c r="F77" s="163" t="str">
        <f>IF(E18="","",E18)</f>
        <v/>
      </c>
      <c r="G77" s="62"/>
      <c r="H77" s="62"/>
      <c r="I77" s="162"/>
      <c r="J77" s="62"/>
      <c r="K77" s="62"/>
      <c r="L77" s="60"/>
    </row>
    <row r="78" spans="2:63" s="1" customFormat="1" ht="10.35" customHeight="1">
      <c r="B78" s="40"/>
      <c r="C78" s="62"/>
      <c r="D78" s="62"/>
      <c r="E78" s="62"/>
      <c r="F78" s="62"/>
      <c r="G78" s="62"/>
      <c r="H78" s="62"/>
      <c r="I78" s="162"/>
      <c r="J78" s="62"/>
      <c r="K78" s="62"/>
      <c r="L78" s="60"/>
    </row>
    <row r="79" spans="2:63" s="9" customFormat="1" ht="29.25" customHeight="1">
      <c r="B79" s="165"/>
      <c r="C79" s="166" t="s">
        <v>114</v>
      </c>
      <c r="D79" s="167" t="s">
        <v>59</v>
      </c>
      <c r="E79" s="167" t="s">
        <v>55</v>
      </c>
      <c r="F79" s="167" t="s">
        <v>115</v>
      </c>
      <c r="G79" s="167" t="s">
        <v>116</v>
      </c>
      <c r="H79" s="167" t="s">
        <v>117</v>
      </c>
      <c r="I79" s="168" t="s">
        <v>118</v>
      </c>
      <c r="J79" s="167" t="s">
        <v>106</v>
      </c>
      <c r="K79" s="169" t="s">
        <v>119</v>
      </c>
      <c r="L79" s="170"/>
      <c r="M79" s="80" t="s">
        <v>120</v>
      </c>
      <c r="N79" s="81" t="s">
        <v>44</v>
      </c>
      <c r="O79" s="81" t="s">
        <v>121</v>
      </c>
      <c r="P79" s="81" t="s">
        <v>122</v>
      </c>
      <c r="Q79" s="81" t="s">
        <v>123</v>
      </c>
      <c r="R79" s="81" t="s">
        <v>124</v>
      </c>
      <c r="S79" s="81" t="s">
        <v>125</v>
      </c>
      <c r="T79" s="82" t="s">
        <v>126</v>
      </c>
    </row>
    <row r="80" spans="2:63" s="1" customFormat="1" ht="29.25" customHeight="1">
      <c r="B80" s="40"/>
      <c r="C80" s="86" t="s">
        <v>107</v>
      </c>
      <c r="D80" s="62"/>
      <c r="E80" s="62"/>
      <c r="F80" s="62"/>
      <c r="G80" s="62"/>
      <c r="H80" s="62"/>
      <c r="I80" s="162"/>
      <c r="J80" s="171">
        <f>BK80</f>
        <v>0</v>
      </c>
      <c r="K80" s="62"/>
      <c r="L80" s="60"/>
      <c r="M80" s="83"/>
      <c r="N80" s="84"/>
      <c r="O80" s="84"/>
      <c r="P80" s="172">
        <f>P81</f>
        <v>0</v>
      </c>
      <c r="Q80" s="84"/>
      <c r="R80" s="172">
        <f>R81</f>
        <v>0.98618000000000006</v>
      </c>
      <c r="S80" s="84"/>
      <c r="T80" s="173">
        <f>T81</f>
        <v>8.2000000000000003E-2</v>
      </c>
      <c r="AT80" s="23" t="s">
        <v>73</v>
      </c>
      <c r="AU80" s="23" t="s">
        <v>108</v>
      </c>
      <c r="BK80" s="174">
        <f>BK81</f>
        <v>0</v>
      </c>
    </row>
    <row r="81" spans="2:65" s="10" customFormat="1" ht="37.35" customHeight="1">
      <c r="B81" s="175"/>
      <c r="C81" s="176"/>
      <c r="D81" s="177" t="s">
        <v>73</v>
      </c>
      <c r="E81" s="178" t="s">
        <v>180</v>
      </c>
      <c r="F81" s="178" t="s">
        <v>181</v>
      </c>
      <c r="G81" s="176"/>
      <c r="H81" s="176"/>
      <c r="I81" s="179"/>
      <c r="J81" s="180">
        <f>BK81</f>
        <v>0</v>
      </c>
      <c r="K81" s="176"/>
      <c r="L81" s="181"/>
      <c r="M81" s="182"/>
      <c r="N81" s="183"/>
      <c r="O81" s="183"/>
      <c r="P81" s="184">
        <f>P82+P135+P142</f>
        <v>0</v>
      </c>
      <c r="Q81" s="183"/>
      <c r="R81" s="184">
        <f>R82+R135+R142</f>
        <v>0.98618000000000006</v>
      </c>
      <c r="S81" s="183"/>
      <c r="T81" s="185">
        <f>T82+T135+T142</f>
        <v>8.2000000000000003E-2</v>
      </c>
      <c r="AR81" s="186" t="s">
        <v>24</v>
      </c>
      <c r="AT81" s="187" t="s">
        <v>73</v>
      </c>
      <c r="AU81" s="187" t="s">
        <v>74</v>
      </c>
      <c r="AY81" s="186" t="s">
        <v>130</v>
      </c>
      <c r="BK81" s="188">
        <f>BK82+BK135+BK142</f>
        <v>0</v>
      </c>
    </row>
    <row r="82" spans="2:65" s="10" customFormat="1" ht="19.899999999999999" customHeight="1">
      <c r="B82" s="175"/>
      <c r="C82" s="176"/>
      <c r="D82" s="189" t="s">
        <v>73</v>
      </c>
      <c r="E82" s="190" t="s">
        <v>218</v>
      </c>
      <c r="F82" s="190" t="s">
        <v>300</v>
      </c>
      <c r="G82" s="176"/>
      <c r="H82" s="176"/>
      <c r="I82" s="179"/>
      <c r="J82" s="191">
        <f>BK82</f>
        <v>0</v>
      </c>
      <c r="K82" s="176"/>
      <c r="L82" s="181"/>
      <c r="M82" s="182"/>
      <c r="N82" s="183"/>
      <c r="O82" s="183"/>
      <c r="P82" s="184">
        <f>SUM(P83:P134)</f>
        <v>0</v>
      </c>
      <c r="Q82" s="183"/>
      <c r="R82" s="184">
        <f>SUM(R83:R134)</f>
        <v>0.98618000000000006</v>
      </c>
      <c r="S82" s="183"/>
      <c r="T82" s="185">
        <f>SUM(T83:T134)</f>
        <v>8.2000000000000003E-2</v>
      </c>
      <c r="AR82" s="186" t="s">
        <v>24</v>
      </c>
      <c r="AT82" s="187" t="s">
        <v>73</v>
      </c>
      <c r="AU82" s="187" t="s">
        <v>24</v>
      </c>
      <c r="AY82" s="186" t="s">
        <v>130</v>
      </c>
      <c r="BK82" s="188">
        <f>SUM(BK83:BK134)</f>
        <v>0</v>
      </c>
    </row>
    <row r="83" spans="2:65" s="1" customFormat="1" ht="31.5" customHeight="1">
      <c r="B83" s="40"/>
      <c r="C83" s="192" t="s">
        <v>218</v>
      </c>
      <c r="D83" s="192" t="s">
        <v>133</v>
      </c>
      <c r="E83" s="193" t="s">
        <v>481</v>
      </c>
      <c r="F83" s="194" t="s">
        <v>482</v>
      </c>
      <c r="G83" s="195" t="s">
        <v>283</v>
      </c>
      <c r="H83" s="196">
        <v>2</v>
      </c>
      <c r="I83" s="197"/>
      <c r="J83" s="198">
        <f>ROUND(I83*H83,2)</f>
        <v>0</v>
      </c>
      <c r="K83" s="194" t="s">
        <v>154</v>
      </c>
      <c r="L83" s="60"/>
      <c r="M83" s="199" t="s">
        <v>22</v>
      </c>
      <c r="N83" s="200" t="s">
        <v>45</v>
      </c>
      <c r="O83" s="41"/>
      <c r="P83" s="201">
        <f>O83*H83</f>
        <v>0</v>
      </c>
      <c r="Q83" s="201">
        <v>6.9999999999999999E-4</v>
      </c>
      <c r="R83" s="201">
        <f>Q83*H83</f>
        <v>1.4E-3</v>
      </c>
      <c r="S83" s="201">
        <v>0</v>
      </c>
      <c r="T83" s="202">
        <f>S83*H83</f>
        <v>0</v>
      </c>
      <c r="AR83" s="23" t="s">
        <v>146</v>
      </c>
      <c r="AT83" s="23" t="s">
        <v>133</v>
      </c>
      <c r="AU83" s="23" t="s">
        <v>83</v>
      </c>
      <c r="AY83" s="23" t="s">
        <v>130</v>
      </c>
      <c r="BE83" s="203">
        <f>IF(N83="základní",J83,0)</f>
        <v>0</v>
      </c>
      <c r="BF83" s="203">
        <f>IF(N83="snížená",J83,0)</f>
        <v>0</v>
      </c>
      <c r="BG83" s="203">
        <f>IF(N83="zákl. přenesená",J83,0)</f>
        <v>0</v>
      </c>
      <c r="BH83" s="203">
        <f>IF(N83="sníž. přenesená",J83,0)</f>
        <v>0</v>
      </c>
      <c r="BI83" s="203">
        <f>IF(N83="nulová",J83,0)</f>
        <v>0</v>
      </c>
      <c r="BJ83" s="23" t="s">
        <v>24</v>
      </c>
      <c r="BK83" s="203">
        <f>ROUND(I83*H83,2)</f>
        <v>0</v>
      </c>
      <c r="BL83" s="23" t="s">
        <v>146</v>
      </c>
      <c r="BM83" s="23" t="s">
        <v>483</v>
      </c>
    </row>
    <row r="84" spans="2:65" s="1" customFormat="1" ht="135">
      <c r="B84" s="40"/>
      <c r="C84" s="62"/>
      <c r="D84" s="213" t="s">
        <v>187</v>
      </c>
      <c r="E84" s="62"/>
      <c r="F84" s="250" t="s">
        <v>484</v>
      </c>
      <c r="G84" s="62"/>
      <c r="H84" s="62"/>
      <c r="I84" s="162"/>
      <c r="J84" s="62"/>
      <c r="K84" s="62"/>
      <c r="L84" s="60"/>
      <c r="M84" s="210"/>
      <c r="N84" s="41"/>
      <c r="O84" s="41"/>
      <c r="P84" s="41"/>
      <c r="Q84" s="41"/>
      <c r="R84" s="41"/>
      <c r="S84" s="41"/>
      <c r="T84" s="77"/>
      <c r="AT84" s="23" t="s">
        <v>187</v>
      </c>
      <c r="AU84" s="23" t="s">
        <v>83</v>
      </c>
    </row>
    <row r="85" spans="2:65" s="1" customFormat="1" ht="22.5" customHeight="1">
      <c r="B85" s="40"/>
      <c r="C85" s="223" t="s">
        <v>29</v>
      </c>
      <c r="D85" s="223" t="s">
        <v>224</v>
      </c>
      <c r="E85" s="224" t="s">
        <v>485</v>
      </c>
      <c r="F85" s="225" t="s">
        <v>486</v>
      </c>
      <c r="G85" s="226" t="s">
        <v>283</v>
      </c>
      <c r="H85" s="227">
        <v>2</v>
      </c>
      <c r="I85" s="228"/>
      <c r="J85" s="229">
        <f>ROUND(I85*H85,2)</f>
        <v>0</v>
      </c>
      <c r="K85" s="225" t="s">
        <v>154</v>
      </c>
      <c r="L85" s="230"/>
      <c r="M85" s="231" t="s">
        <v>22</v>
      </c>
      <c r="N85" s="232" t="s">
        <v>45</v>
      </c>
      <c r="O85" s="41"/>
      <c r="P85" s="201">
        <f>O85*H85</f>
        <v>0</v>
      </c>
      <c r="Q85" s="201">
        <v>2.0999999999999999E-3</v>
      </c>
      <c r="R85" s="201">
        <f>Q85*H85</f>
        <v>4.1999999999999997E-3</v>
      </c>
      <c r="S85" s="201">
        <v>0</v>
      </c>
      <c r="T85" s="202">
        <f>S85*H85</f>
        <v>0</v>
      </c>
      <c r="AR85" s="23" t="s">
        <v>212</v>
      </c>
      <c r="AT85" s="23" t="s">
        <v>224</v>
      </c>
      <c r="AU85" s="23" t="s">
        <v>83</v>
      </c>
      <c r="AY85" s="23" t="s">
        <v>130</v>
      </c>
      <c r="BE85" s="203">
        <f>IF(N85="základní",J85,0)</f>
        <v>0</v>
      </c>
      <c r="BF85" s="203">
        <f>IF(N85="snížená",J85,0)</f>
        <v>0</v>
      </c>
      <c r="BG85" s="203">
        <f>IF(N85="zákl. přenesená",J85,0)</f>
        <v>0</v>
      </c>
      <c r="BH85" s="203">
        <f>IF(N85="sníž. přenesená",J85,0)</f>
        <v>0</v>
      </c>
      <c r="BI85" s="203">
        <f>IF(N85="nulová",J85,0)</f>
        <v>0</v>
      </c>
      <c r="BJ85" s="23" t="s">
        <v>24</v>
      </c>
      <c r="BK85" s="203">
        <f>ROUND(I85*H85,2)</f>
        <v>0</v>
      </c>
      <c r="BL85" s="23" t="s">
        <v>146</v>
      </c>
      <c r="BM85" s="23" t="s">
        <v>487</v>
      </c>
    </row>
    <row r="86" spans="2:65" s="1" customFormat="1" ht="22.5" customHeight="1">
      <c r="B86" s="40"/>
      <c r="C86" s="192" t="s">
        <v>427</v>
      </c>
      <c r="D86" s="192" t="s">
        <v>133</v>
      </c>
      <c r="E86" s="193" t="s">
        <v>488</v>
      </c>
      <c r="F86" s="194" t="s">
        <v>489</v>
      </c>
      <c r="G86" s="195" t="s">
        <v>283</v>
      </c>
      <c r="H86" s="196">
        <v>1</v>
      </c>
      <c r="I86" s="197"/>
      <c r="J86" s="198">
        <f>ROUND(I86*H86,2)</f>
        <v>0</v>
      </c>
      <c r="K86" s="194" t="s">
        <v>154</v>
      </c>
      <c r="L86" s="60"/>
      <c r="M86" s="199" t="s">
        <v>22</v>
      </c>
      <c r="N86" s="200" t="s">
        <v>45</v>
      </c>
      <c r="O86" s="41"/>
      <c r="P86" s="201">
        <f>O86*H86</f>
        <v>0</v>
      </c>
      <c r="Q86" s="201">
        <v>0.10940999999999999</v>
      </c>
      <c r="R86" s="201">
        <f>Q86*H86</f>
        <v>0.10940999999999999</v>
      </c>
      <c r="S86" s="201">
        <v>0</v>
      </c>
      <c r="T86" s="202">
        <f>S86*H86</f>
        <v>0</v>
      </c>
      <c r="AR86" s="23" t="s">
        <v>146</v>
      </c>
      <c r="AT86" s="23" t="s">
        <v>133</v>
      </c>
      <c r="AU86" s="23" t="s">
        <v>83</v>
      </c>
      <c r="AY86" s="23" t="s">
        <v>130</v>
      </c>
      <c r="BE86" s="203">
        <f>IF(N86="základní",J86,0)</f>
        <v>0</v>
      </c>
      <c r="BF86" s="203">
        <f>IF(N86="snížená",J86,0)</f>
        <v>0</v>
      </c>
      <c r="BG86" s="203">
        <f>IF(N86="zákl. přenesená",J86,0)</f>
        <v>0</v>
      </c>
      <c r="BH86" s="203">
        <f>IF(N86="sníž. přenesená",J86,0)</f>
        <v>0</v>
      </c>
      <c r="BI86" s="203">
        <f>IF(N86="nulová",J86,0)</f>
        <v>0</v>
      </c>
      <c r="BJ86" s="23" t="s">
        <v>24</v>
      </c>
      <c r="BK86" s="203">
        <f>ROUND(I86*H86,2)</f>
        <v>0</v>
      </c>
      <c r="BL86" s="23" t="s">
        <v>146</v>
      </c>
      <c r="BM86" s="23" t="s">
        <v>490</v>
      </c>
    </row>
    <row r="87" spans="2:65" s="1" customFormat="1" ht="94.5">
      <c r="B87" s="40"/>
      <c r="C87" s="62"/>
      <c r="D87" s="213" t="s">
        <v>187</v>
      </c>
      <c r="E87" s="62"/>
      <c r="F87" s="250" t="s">
        <v>491</v>
      </c>
      <c r="G87" s="62"/>
      <c r="H87" s="62"/>
      <c r="I87" s="162"/>
      <c r="J87" s="62"/>
      <c r="K87" s="62"/>
      <c r="L87" s="60"/>
      <c r="M87" s="210"/>
      <c r="N87" s="41"/>
      <c r="O87" s="41"/>
      <c r="P87" s="41"/>
      <c r="Q87" s="41"/>
      <c r="R87" s="41"/>
      <c r="S87" s="41"/>
      <c r="T87" s="77"/>
      <c r="AT87" s="23" t="s">
        <v>187</v>
      </c>
      <c r="AU87" s="23" t="s">
        <v>83</v>
      </c>
    </row>
    <row r="88" spans="2:65" s="1" customFormat="1" ht="22.5" customHeight="1">
      <c r="B88" s="40"/>
      <c r="C88" s="223" t="s">
        <v>231</v>
      </c>
      <c r="D88" s="223" t="s">
        <v>224</v>
      </c>
      <c r="E88" s="224" t="s">
        <v>492</v>
      </c>
      <c r="F88" s="225" t="s">
        <v>493</v>
      </c>
      <c r="G88" s="226" t="s">
        <v>283</v>
      </c>
      <c r="H88" s="227">
        <v>1</v>
      </c>
      <c r="I88" s="228"/>
      <c r="J88" s="229">
        <f>ROUND(I88*H88,2)</f>
        <v>0</v>
      </c>
      <c r="K88" s="225" t="s">
        <v>154</v>
      </c>
      <c r="L88" s="230"/>
      <c r="M88" s="231" t="s">
        <v>22</v>
      </c>
      <c r="N88" s="232" t="s">
        <v>45</v>
      </c>
      <c r="O88" s="41"/>
      <c r="P88" s="201">
        <f>O88*H88</f>
        <v>0</v>
      </c>
      <c r="Q88" s="201">
        <v>6.4999999999999997E-3</v>
      </c>
      <c r="R88" s="201">
        <f>Q88*H88</f>
        <v>6.4999999999999997E-3</v>
      </c>
      <c r="S88" s="201">
        <v>0</v>
      </c>
      <c r="T88" s="202">
        <f>S88*H88</f>
        <v>0</v>
      </c>
      <c r="AR88" s="23" t="s">
        <v>212</v>
      </c>
      <c r="AT88" s="23" t="s">
        <v>224</v>
      </c>
      <c r="AU88" s="23" t="s">
        <v>83</v>
      </c>
      <c r="AY88" s="23" t="s">
        <v>130</v>
      </c>
      <c r="BE88" s="203">
        <f>IF(N88="základní",J88,0)</f>
        <v>0</v>
      </c>
      <c r="BF88" s="203">
        <f>IF(N88="snížená",J88,0)</f>
        <v>0</v>
      </c>
      <c r="BG88" s="203">
        <f>IF(N88="zákl. přenesená",J88,0)</f>
        <v>0</v>
      </c>
      <c r="BH88" s="203">
        <f>IF(N88="sníž. přenesená",J88,0)</f>
        <v>0</v>
      </c>
      <c r="BI88" s="203">
        <f>IF(N88="nulová",J88,0)</f>
        <v>0</v>
      </c>
      <c r="BJ88" s="23" t="s">
        <v>24</v>
      </c>
      <c r="BK88" s="203">
        <f>ROUND(I88*H88,2)</f>
        <v>0</v>
      </c>
      <c r="BL88" s="23" t="s">
        <v>146</v>
      </c>
      <c r="BM88" s="23" t="s">
        <v>494</v>
      </c>
    </row>
    <row r="89" spans="2:65" s="1" customFormat="1" ht="31.5" customHeight="1">
      <c r="B89" s="40"/>
      <c r="C89" s="192" t="s">
        <v>24</v>
      </c>
      <c r="D89" s="192" t="s">
        <v>133</v>
      </c>
      <c r="E89" s="193" t="s">
        <v>495</v>
      </c>
      <c r="F89" s="194" t="s">
        <v>496</v>
      </c>
      <c r="G89" s="195" t="s">
        <v>198</v>
      </c>
      <c r="H89" s="196">
        <v>566.25</v>
      </c>
      <c r="I89" s="197"/>
      <c r="J89" s="198">
        <f>ROUND(I89*H89,2)</f>
        <v>0</v>
      </c>
      <c r="K89" s="194" t="s">
        <v>154</v>
      </c>
      <c r="L89" s="60"/>
      <c r="M89" s="199" t="s">
        <v>22</v>
      </c>
      <c r="N89" s="200" t="s">
        <v>45</v>
      </c>
      <c r="O89" s="41"/>
      <c r="P89" s="201">
        <f>O89*H89</f>
        <v>0</v>
      </c>
      <c r="Q89" s="201">
        <v>8.0000000000000007E-5</v>
      </c>
      <c r="R89" s="201">
        <f>Q89*H89</f>
        <v>4.5300000000000007E-2</v>
      </c>
      <c r="S89" s="201">
        <v>0</v>
      </c>
      <c r="T89" s="202">
        <f>S89*H89</f>
        <v>0</v>
      </c>
      <c r="AR89" s="23" t="s">
        <v>146</v>
      </c>
      <c r="AT89" s="23" t="s">
        <v>133</v>
      </c>
      <c r="AU89" s="23" t="s">
        <v>83</v>
      </c>
      <c r="AY89" s="23" t="s">
        <v>130</v>
      </c>
      <c r="BE89" s="203">
        <f>IF(N89="základní",J89,0)</f>
        <v>0</v>
      </c>
      <c r="BF89" s="203">
        <f>IF(N89="snížená",J89,0)</f>
        <v>0</v>
      </c>
      <c r="BG89" s="203">
        <f>IF(N89="zákl. přenesená",J89,0)</f>
        <v>0</v>
      </c>
      <c r="BH89" s="203">
        <f>IF(N89="sníž. přenesená",J89,0)</f>
        <v>0</v>
      </c>
      <c r="BI89" s="203">
        <f>IF(N89="nulová",J89,0)</f>
        <v>0</v>
      </c>
      <c r="BJ89" s="23" t="s">
        <v>24</v>
      </c>
      <c r="BK89" s="203">
        <f>ROUND(I89*H89,2)</f>
        <v>0</v>
      </c>
      <c r="BL89" s="23" t="s">
        <v>146</v>
      </c>
      <c r="BM89" s="23" t="s">
        <v>497</v>
      </c>
    </row>
    <row r="90" spans="2:65" s="1" customFormat="1" ht="108">
      <c r="B90" s="40"/>
      <c r="C90" s="62"/>
      <c r="D90" s="208" t="s">
        <v>187</v>
      </c>
      <c r="E90" s="62"/>
      <c r="F90" s="209" t="s">
        <v>498</v>
      </c>
      <c r="G90" s="62"/>
      <c r="H90" s="62"/>
      <c r="I90" s="162"/>
      <c r="J90" s="62"/>
      <c r="K90" s="62"/>
      <c r="L90" s="60"/>
      <c r="M90" s="210"/>
      <c r="N90" s="41"/>
      <c r="O90" s="41"/>
      <c r="P90" s="41"/>
      <c r="Q90" s="41"/>
      <c r="R90" s="41"/>
      <c r="S90" s="41"/>
      <c r="T90" s="77"/>
      <c r="AT90" s="23" t="s">
        <v>187</v>
      </c>
      <c r="AU90" s="23" t="s">
        <v>83</v>
      </c>
    </row>
    <row r="91" spans="2:65" s="11" customFormat="1">
      <c r="B91" s="211"/>
      <c r="C91" s="212"/>
      <c r="D91" s="208" t="s">
        <v>189</v>
      </c>
      <c r="E91" s="235" t="s">
        <v>22</v>
      </c>
      <c r="F91" s="233" t="s">
        <v>499</v>
      </c>
      <c r="G91" s="212"/>
      <c r="H91" s="234">
        <v>154</v>
      </c>
      <c r="I91" s="217"/>
      <c r="J91" s="212"/>
      <c r="K91" s="212"/>
      <c r="L91" s="218"/>
      <c r="M91" s="219"/>
      <c r="N91" s="220"/>
      <c r="O91" s="220"/>
      <c r="P91" s="220"/>
      <c r="Q91" s="220"/>
      <c r="R91" s="220"/>
      <c r="S91" s="220"/>
      <c r="T91" s="221"/>
      <c r="AT91" s="222" t="s">
        <v>189</v>
      </c>
      <c r="AU91" s="222" t="s">
        <v>83</v>
      </c>
      <c r="AV91" s="11" t="s">
        <v>83</v>
      </c>
      <c r="AW91" s="11" t="s">
        <v>37</v>
      </c>
      <c r="AX91" s="11" t="s">
        <v>74</v>
      </c>
      <c r="AY91" s="222" t="s">
        <v>130</v>
      </c>
    </row>
    <row r="92" spans="2:65" s="11" customFormat="1">
      <c r="B92" s="211"/>
      <c r="C92" s="212"/>
      <c r="D92" s="208" t="s">
        <v>189</v>
      </c>
      <c r="E92" s="235" t="s">
        <v>22</v>
      </c>
      <c r="F92" s="233" t="s">
        <v>500</v>
      </c>
      <c r="G92" s="212"/>
      <c r="H92" s="234">
        <v>6.25</v>
      </c>
      <c r="I92" s="217"/>
      <c r="J92" s="212"/>
      <c r="K92" s="212"/>
      <c r="L92" s="218"/>
      <c r="M92" s="219"/>
      <c r="N92" s="220"/>
      <c r="O92" s="220"/>
      <c r="P92" s="220"/>
      <c r="Q92" s="220"/>
      <c r="R92" s="220"/>
      <c r="S92" s="220"/>
      <c r="T92" s="221"/>
      <c r="AT92" s="222" t="s">
        <v>189</v>
      </c>
      <c r="AU92" s="222" t="s">
        <v>83</v>
      </c>
      <c r="AV92" s="11" t="s">
        <v>83</v>
      </c>
      <c r="AW92" s="11" t="s">
        <v>37</v>
      </c>
      <c r="AX92" s="11" t="s">
        <v>74</v>
      </c>
      <c r="AY92" s="222" t="s">
        <v>130</v>
      </c>
    </row>
    <row r="93" spans="2:65" s="11" customFormat="1">
      <c r="B93" s="211"/>
      <c r="C93" s="212"/>
      <c r="D93" s="208" t="s">
        <v>189</v>
      </c>
      <c r="E93" s="235" t="s">
        <v>22</v>
      </c>
      <c r="F93" s="233" t="s">
        <v>501</v>
      </c>
      <c r="G93" s="212"/>
      <c r="H93" s="234">
        <v>400</v>
      </c>
      <c r="I93" s="217"/>
      <c r="J93" s="212"/>
      <c r="K93" s="212"/>
      <c r="L93" s="218"/>
      <c r="M93" s="219"/>
      <c r="N93" s="220"/>
      <c r="O93" s="220"/>
      <c r="P93" s="220"/>
      <c r="Q93" s="220"/>
      <c r="R93" s="220"/>
      <c r="S93" s="220"/>
      <c r="T93" s="221"/>
      <c r="AT93" s="222" t="s">
        <v>189</v>
      </c>
      <c r="AU93" s="222" t="s">
        <v>83</v>
      </c>
      <c r="AV93" s="11" t="s">
        <v>83</v>
      </c>
      <c r="AW93" s="11" t="s">
        <v>37</v>
      </c>
      <c r="AX93" s="11" t="s">
        <v>74</v>
      </c>
      <c r="AY93" s="222" t="s">
        <v>130</v>
      </c>
    </row>
    <row r="94" spans="2:65" s="11" customFormat="1">
      <c r="B94" s="211"/>
      <c r="C94" s="212"/>
      <c r="D94" s="208" t="s">
        <v>189</v>
      </c>
      <c r="E94" s="235" t="s">
        <v>22</v>
      </c>
      <c r="F94" s="233" t="s">
        <v>502</v>
      </c>
      <c r="G94" s="212"/>
      <c r="H94" s="234">
        <v>6</v>
      </c>
      <c r="I94" s="217"/>
      <c r="J94" s="212"/>
      <c r="K94" s="212"/>
      <c r="L94" s="218"/>
      <c r="M94" s="219"/>
      <c r="N94" s="220"/>
      <c r="O94" s="220"/>
      <c r="P94" s="220"/>
      <c r="Q94" s="220"/>
      <c r="R94" s="220"/>
      <c r="S94" s="220"/>
      <c r="T94" s="221"/>
      <c r="AT94" s="222" t="s">
        <v>189</v>
      </c>
      <c r="AU94" s="222" t="s">
        <v>83</v>
      </c>
      <c r="AV94" s="11" t="s">
        <v>83</v>
      </c>
      <c r="AW94" s="11" t="s">
        <v>37</v>
      </c>
      <c r="AX94" s="11" t="s">
        <v>74</v>
      </c>
      <c r="AY94" s="222" t="s">
        <v>130</v>
      </c>
    </row>
    <row r="95" spans="2:65" s="13" customFormat="1">
      <c r="B95" s="254"/>
      <c r="C95" s="255"/>
      <c r="D95" s="213" t="s">
        <v>189</v>
      </c>
      <c r="E95" s="256" t="s">
        <v>22</v>
      </c>
      <c r="F95" s="257" t="s">
        <v>503</v>
      </c>
      <c r="G95" s="255"/>
      <c r="H95" s="258">
        <v>566.25</v>
      </c>
      <c r="I95" s="259"/>
      <c r="J95" s="255"/>
      <c r="K95" s="255"/>
      <c r="L95" s="260"/>
      <c r="M95" s="261"/>
      <c r="N95" s="262"/>
      <c r="O95" s="262"/>
      <c r="P95" s="262"/>
      <c r="Q95" s="262"/>
      <c r="R95" s="262"/>
      <c r="S95" s="262"/>
      <c r="T95" s="263"/>
      <c r="AT95" s="264" t="s">
        <v>189</v>
      </c>
      <c r="AU95" s="264" t="s">
        <v>83</v>
      </c>
      <c r="AV95" s="13" t="s">
        <v>146</v>
      </c>
      <c r="AW95" s="13" t="s">
        <v>37</v>
      </c>
      <c r="AX95" s="13" t="s">
        <v>24</v>
      </c>
      <c r="AY95" s="264" t="s">
        <v>130</v>
      </c>
    </row>
    <row r="96" spans="2:65" s="1" customFormat="1" ht="31.5" customHeight="1">
      <c r="B96" s="40"/>
      <c r="C96" s="192" t="s">
        <v>142</v>
      </c>
      <c r="D96" s="192" t="s">
        <v>133</v>
      </c>
      <c r="E96" s="193" t="s">
        <v>504</v>
      </c>
      <c r="F96" s="194" t="s">
        <v>505</v>
      </c>
      <c r="G96" s="195" t="s">
        <v>198</v>
      </c>
      <c r="H96" s="196">
        <v>92.5</v>
      </c>
      <c r="I96" s="197"/>
      <c r="J96" s="198">
        <f>ROUND(I96*H96,2)</f>
        <v>0</v>
      </c>
      <c r="K96" s="194" t="s">
        <v>154</v>
      </c>
      <c r="L96" s="60"/>
      <c r="M96" s="199" t="s">
        <v>22</v>
      </c>
      <c r="N96" s="200" t="s">
        <v>45</v>
      </c>
      <c r="O96" s="41"/>
      <c r="P96" s="201">
        <f>O96*H96</f>
        <v>0</v>
      </c>
      <c r="Q96" s="201">
        <v>8.0000000000000007E-5</v>
      </c>
      <c r="R96" s="201">
        <f>Q96*H96</f>
        <v>7.4000000000000003E-3</v>
      </c>
      <c r="S96" s="201">
        <v>0</v>
      </c>
      <c r="T96" s="202">
        <f>S96*H96</f>
        <v>0</v>
      </c>
      <c r="AR96" s="23" t="s">
        <v>146</v>
      </c>
      <c r="AT96" s="23" t="s">
        <v>133</v>
      </c>
      <c r="AU96" s="23" t="s">
        <v>83</v>
      </c>
      <c r="AY96" s="23" t="s">
        <v>130</v>
      </c>
      <c r="BE96" s="203">
        <f>IF(N96="základní",J96,0)</f>
        <v>0</v>
      </c>
      <c r="BF96" s="203">
        <f>IF(N96="snížená",J96,0)</f>
        <v>0</v>
      </c>
      <c r="BG96" s="203">
        <f>IF(N96="zákl. přenesená",J96,0)</f>
        <v>0</v>
      </c>
      <c r="BH96" s="203">
        <f>IF(N96="sníž. přenesená",J96,0)</f>
        <v>0</v>
      </c>
      <c r="BI96" s="203">
        <f>IF(N96="nulová",J96,0)</f>
        <v>0</v>
      </c>
      <c r="BJ96" s="23" t="s">
        <v>24</v>
      </c>
      <c r="BK96" s="203">
        <f>ROUND(I96*H96,2)</f>
        <v>0</v>
      </c>
      <c r="BL96" s="23" t="s">
        <v>146</v>
      </c>
      <c r="BM96" s="23" t="s">
        <v>506</v>
      </c>
    </row>
    <row r="97" spans="2:65" s="1" customFormat="1" ht="108">
      <c r="B97" s="40"/>
      <c r="C97" s="62"/>
      <c r="D97" s="208" t="s">
        <v>187</v>
      </c>
      <c r="E97" s="62"/>
      <c r="F97" s="209" t="s">
        <v>498</v>
      </c>
      <c r="G97" s="62"/>
      <c r="H97" s="62"/>
      <c r="I97" s="162"/>
      <c r="J97" s="62"/>
      <c r="K97" s="62"/>
      <c r="L97" s="60"/>
      <c r="M97" s="210"/>
      <c r="N97" s="41"/>
      <c r="O97" s="41"/>
      <c r="P97" s="41"/>
      <c r="Q97" s="41"/>
      <c r="R97" s="41"/>
      <c r="S97" s="41"/>
      <c r="T97" s="77"/>
      <c r="AT97" s="23" t="s">
        <v>187</v>
      </c>
      <c r="AU97" s="23" t="s">
        <v>83</v>
      </c>
    </row>
    <row r="98" spans="2:65" s="11" customFormat="1">
      <c r="B98" s="211"/>
      <c r="C98" s="212"/>
      <c r="D98" s="208" t="s">
        <v>189</v>
      </c>
      <c r="E98" s="235" t="s">
        <v>22</v>
      </c>
      <c r="F98" s="233" t="s">
        <v>507</v>
      </c>
      <c r="G98" s="212"/>
      <c r="H98" s="234">
        <v>12.5</v>
      </c>
      <c r="I98" s="217"/>
      <c r="J98" s="212"/>
      <c r="K98" s="212"/>
      <c r="L98" s="218"/>
      <c r="M98" s="219"/>
      <c r="N98" s="220"/>
      <c r="O98" s="220"/>
      <c r="P98" s="220"/>
      <c r="Q98" s="220"/>
      <c r="R98" s="220"/>
      <c r="S98" s="220"/>
      <c r="T98" s="221"/>
      <c r="AT98" s="222" t="s">
        <v>189</v>
      </c>
      <c r="AU98" s="222" t="s">
        <v>83</v>
      </c>
      <c r="AV98" s="11" t="s">
        <v>83</v>
      </c>
      <c r="AW98" s="11" t="s">
        <v>37</v>
      </c>
      <c r="AX98" s="11" t="s">
        <v>74</v>
      </c>
      <c r="AY98" s="222" t="s">
        <v>130</v>
      </c>
    </row>
    <row r="99" spans="2:65" s="11" customFormat="1">
      <c r="B99" s="211"/>
      <c r="C99" s="212"/>
      <c r="D99" s="208" t="s">
        <v>189</v>
      </c>
      <c r="E99" s="235" t="s">
        <v>22</v>
      </c>
      <c r="F99" s="233" t="s">
        <v>508</v>
      </c>
      <c r="G99" s="212"/>
      <c r="H99" s="234">
        <v>80</v>
      </c>
      <c r="I99" s="217"/>
      <c r="J99" s="212"/>
      <c r="K99" s="212"/>
      <c r="L99" s="218"/>
      <c r="M99" s="219"/>
      <c r="N99" s="220"/>
      <c r="O99" s="220"/>
      <c r="P99" s="220"/>
      <c r="Q99" s="220"/>
      <c r="R99" s="220"/>
      <c r="S99" s="220"/>
      <c r="T99" s="221"/>
      <c r="AT99" s="222" t="s">
        <v>189</v>
      </c>
      <c r="AU99" s="222" t="s">
        <v>83</v>
      </c>
      <c r="AV99" s="11" t="s">
        <v>83</v>
      </c>
      <c r="AW99" s="11" t="s">
        <v>37</v>
      </c>
      <c r="AX99" s="11" t="s">
        <v>74</v>
      </c>
      <c r="AY99" s="222" t="s">
        <v>130</v>
      </c>
    </row>
    <row r="100" spans="2:65" s="13" customFormat="1">
      <c r="B100" s="254"/>
      <c r="C100" s="255"/>
      <c r="D100" s="213" t="s">
        <v>189</v>
      </c>
      <c r="E100" s="256" t="s">
        <v>22</v>
      </c>
      <c r="F100" s="257" t="s">
        <v>503</v>
      </c>
      <c r="G100" s="255"/>
      <c r="H100" s="258">
        <v>92.5</v>
      </c>
      <c r="I100" s="259"/>
      <c r="J100" s="255"/>
      <c r="K100" s="255"/>
      <c r="L100" s="260"/>
      <c r="M100" s="261"/>
      <c r="N100" s="262"/>
      <c r="O100" s="262"/>
      <c r="P100" s="262"/>
      <c r="Q100" s="262"/>
      <c r="R100" s="262"/>
      <c r="S100" s="262"/>
      <c r="T100" s="263"/>
      <c r="AT100" s="264" t="s">
        <v>189</v>
      </c>
      <c r="AU100" s="264" t="s">
        <v>83</v>
      </c>
      <c r="AV100" s="13" t="s">
        <v>146</v>
      </c>
      <c r="AW100" s="13" t="s">
        <v>37</v>
      </c>
      <c r="AX100" s="13" t="s">
        <v>24</v>
      </c>
      <c r="AY100" s="264" t="s">
        <v>130</v>
      </c>
    </row>
    <row r="101" spans="2:65" s="1" customFormat="1" ht="31.5" customHeight="1">
      <c r="B101" s="40"/>
      <c r="C101" s="192" t="s">
        <v>146</v>
      </c>
      <c r="D101" s="192" t="s">
        <v>133</v>
      </c>
      <c r="E101" s="193" t="s">
        <v>509</v>
      </c>
      <c r="F101" s="194" t="s">
        <v>510</v>
      </c>
      <c r="G101" s="195" t="s">
        <v>198</v>
      </c>
      <c r="H101" s="196">
        <v>1705</v>
      </c>
      <c r="I101" s="197"/>
      <c r="J101" s="198">
        <f>ROUND(I101*H101,2)</f>
        <v>0</v>
      </c>
      <c r="K101" s="194" t="s">
        <v>154</v>
      </c>
      <c r="L101" s="60"/>
      <c r="M101" s="199" t="s">
        <v>22</v>
      </c>
      <c r="N101" s="200" t="s">
        <v>45</v>
      </c>
      <c r="O101" s="41"/>
      <c r="P101" s="201">
        <f>O101*H101</f>
        <v>0</v>
      </c>
      <c r="Q101" s="201">
        <v>3.0000000000000001E-5</v>
      </c>
      <c r="R101" s="201">
        <f>Q101*H101</f>
        <v>5.1150000000000001E-2</v>
      </c>
      <c r="S101" s="201">
        <v>0</v>
      </c>
      <c r="T101" s="202">
        <f>S101*H101</f>
        <v>0</v>
      </c>
      <c r="AR101" s="23" t="s">
        <v>146</v>
      </c>
      <c r="AT101" s="23" t="s">
        <v>133</v>
      </c>
      <c r="AU101" s="23" t="s">
        <v>83</v>
      </c>
      <c r="AY101" s="23" t="s">
        <v>130</v>
      </c>
      <c r="BE101" s="203">
        <f>IF(N101="základní",J101,0)</f>
        <v>0</v>
      </c>
      <c r="BF101" s="203">
        <f>IF(N101="snížená",J101,0)</f>
        <v>0</v>
      </c>
      <c r="BG101" s="203">
        <f>IF(N101="zákl. přenesená",J101,0)</f>
        <v>0</v>
      </c>
      <c r="BH101" s="203">
        <f>IF(N101="sníž. přenesená",J101,0)</f>
        <v>0</v>
      </c>
      <c r="BI101" s="203">
        <f>IF(N101="nulová",J101,0)</f>
        <v>0</v>
      </c>
      <c r="BJ101" s="23" t="s">
        <v>24</v>
      </c>
      <c r="BK101" s="203">
        <f>ROUND(I101*H101,2)</f>
        <v>0</v>
      </c>
      <c r="BL101" s="23" t="s">
        <v>146</v>
      </c>
      <c r="BM101" s="23" t="s">
        <v>511</v>
      </c>
    </row>
    <row r="102" spans="2:65" s="1" customFormat="1" ht="108">
      <c r="B102" s="40"/>
      <c r="C102" s="62"/>
      <c r="D102" s="208" t="s">
        <v>187</v>
      </c>
      <c r="E102" s="62"/>
      <c r="F102" s="209" t="s">
        <v>498</v>
      </c>
      <c r="G102" s="62"/>
      <c r="H102" s="62"/>
      <c r="I102" s="162"/>
      <c r="J102" s="62"/>
      <c r="K102" s="62"/>
      <c r="L102" s="60"/>
      <c r="M102" s="210"/>
      <c r="N102" s="41"/>
      <c r="O102" s="41"/>
      <c r="P102" s="41"/>
      <c r="Q102" s="41"/>
      <c r="R102" s="41"/>
      <c r="S102" s="41"/>
      <c r="T102" s="77"/>
      <c r="AT102" s="23" t="s">
        <v>187</v>
      </c>
      <c r="AU102" s="23" t="s">
        <v>83</v>
      </c>
    </row>
    <row r="103" spans="2:65" s="11" customFormat="1">
      <c r="B103" s="211"/>
      <c r="C103" s="212"/>
      <c r="D103" s="208" t="s">
        <v>189</v>
      </c>
      <c r="E103" s="235" t="s">
        <v>22</v>
      </c>
      <c r="F103" s="233" t="s">
        <v>512</v>
      </c>
      <c r="G103" s="212"/>
      <c r="H103" s="234">
        <v>1430</v>
      </c>
      <c r="I103" s="217"/>
      <c r="J103" s="212"/>
      <c r="K103" s="212"/>
      <c r="L103" s="218"/>
      <c r="M103" s="219"/>
      <c r="N103" s="220"/>
      <c r="O103" s="220"/>
      <c r="P103" s="220"/>
      <c r="Q103" s="220"/>
      <c r="R103" s="220"/>
      <c r="S103" s="220"/>
      <c r="T103" s="221"/>
      <c r="AT103" s="222" t="s">
        <v>189</v>
      </c>
      <c r="AU103" s="222" t="s">
        <v>83</v>
      </c>
      <c r="AV103" s="11" t="s">
        <v>83</v>
      </c>
      <c r="AW103" s="11" t="s">
        <v>37</v>
      </c>
      <c r="AX103" s="11" t="s">
        <v>74</v>
      </c>
      <c r="AY103" s="222" t="s">
        <v>130</v>
      </c>
    </row>
    <row r="104" spans="2:65" s="11" customFormat="1">
      <c r="B104" s="211"/>
      <c r="C104" s="212"/>
      <c r="D104" s="208" t="s">
        <v>189</v>
      </c>
      <c r="E104" s="235" t="s">
        <v>22</v>
      </c>
      <c r="F104" s="233" t="s">
        <v>513</v>
      </c>
      <c r="G104" s="212"/>
      <c r="H104" s="234">
        <v>275</v>
      </c>
      <c r="I104" s="217"/>
      <c r="J104" s="212"/>
      <c r="K104" s="212"/>
      <c r="L104" s="218"/>
      <c r="M104" s="219"/>
      <c r="N104" s="220"/>
      <c r="O104" s="220"/>
      <c r="P104" s="220"/>
      <c r="Q104" s="220"/>
      <c r="R104" s="220"/>
      <c r="S104" s="220"/>
      <c r="T104" s="221"/>
      <c r="AT104" s="222" t="s">
        <v>189</v>
      </c>
      <c r="AU104" s="222" t="s">
        <v>83</v>
      </c>
      <c r="AV104" s="11" t="s">
        <v>83</v>
      </c>
      <c r="AW104" s="11" t="s">
        <v>37</v>
      </c>
      <c r="AX104" s="11" t="s">
        <v>74</v>
      </c>
      <c r="AY104" s="222" t="s">
        <v>130</v>
      </c>
    </row>
    <row r="105" spans="2:65" s="13" customFormat="1">
      <c r="B105" s="254"/>
      <c r="C105" s="255"/>
      <c r="D105" s="213" t="s">
        <v>189</v>
      </c>
      <c r="E105" s="256" t="s">
        <v>22</v>
      </c>
      <c r="F105" s="257" t="s">
        <v>503</v>
      </c>
      <c r="G105" s="255"/>
      <c r="H105" s="258">
        <v>1705</v>
      </c>
      <c r="I105" s="259"/>
      <c r="J105" s="255"/>
      <c r="K105" s="255"/>
      <c r="L105" s="260"/>
      <c r="M105" s="261"/>
      <c r="N105" s="262"/>
      <c r="O105" s="262"/>
      <c r="P105" s="262"/>
      <c r="Q105" s="262"/>
      <c r="R105" s="262"/>
      <c r="S105" s="262"/>
      <c r="T105" s="263"/>
      <c r="AT105" s="264" t="s">
        <v>189</v>
      </c>
      <c r="AU105" s="264" t="s">
        <v>83</v>
      </c>
      <c r="AV105" s="13" t="s">
        <v>146</v>
      </c>
      <c r="AW105" s="13" t="s">
        <v>37</v>
      </c>
      <c r="AX105" s="13" t="s">
        <v>24</v>
      </c>
      <c r="AY105" s="264" t="s">
        <v>130</v>
      </c>
    </row>
    <row r="106" spans="2:65" s="1" customFormat="1" ht="31.5" customHeight="1">
      <c r="B106" s="40"/>
      <c r="C106" s="192" t="s">
        <v>83</v>
      </c>
      <c r="D106" s="192" t="s">
        <v>133</v>
      </c>
      <c r="E106" s="193" t="s">
        <v>514</v>
      </c>
      <c r="F106" s="194" t="s">
        <v>515</v>
      </c>
      <c r="G106" s="195" t="s">
        <v>198</v>
      </c>
      <c r="H106" s="196">
        <v>3224</v>
      </c>
      <c r="I106" s="197"/>
      <c r="J106" s="198">
        <f>ROUND(I106*H106,2)</f>
        <v>0</v>
      </c>
      <c r="K106" s="194" t="s">
        <v>154</v>
      </c>
      <c r="L106" s="60"/>
      <c r="M106" s="199" t="s">
        <v>22</v>
      </c>
      <c r="N106" s="200" t="s">
        <v>45</v>
      </c>
      <c r="O106" s="41"/>
      <c r="P106" s="201">
        <f>O106*H106</f>
        <v>0</v>
      </c>
      <c r="Q106" s="201">
        <v>1.4999999999999999E-4</v>
      </c>
      <c r="R106" s="201">
        <f>Q106*H106</f>
        <v>0.48359999999999997</v>
      </c>
      <c r="S106" s="201">
        <v>0</v>
      </c>
      <c r="T106" s="202">
        <f>S106*H106</f>
        <v>0</v>
      </c>
      <c r="AR106" s="23" t="s">
        <v>146</v>
      </c>
      <c r="AT106" s="23" t="s">
        <v>133</v>
      </c>
      <c r="AU106" s="23" t="s">
        <v>83</v>
      </c>
      <c r="AY106" s="23" t="s">
        <v>130</v>
      </c>
      <c r="BE106" s="203">
        <f>IF(N106="základní",J106,0)</f>
        <v>0</v>
      </c>
      <c r="BF106" s="203">
        <f>IF(N106="snížená",J106,0)</f>
        <v>0</v>
      </c>
      <c r="BG106" s="203">
        <f>IF(N106="zákl. přenesená",J106,0)</f>
        <v>0</v>
      </c>
      <c r="BH106" s="203">
        <f>IF(N106="sníž. přenesená",J106,0)</f>
        <v>0</v>
      </c>
      <c r="BI106" s="203">
        <f>IF(N106="nulová",J106,0)</f>
        <v>0</v>
      </c>
      <c r="BJ106" s="23" t="s">
        <v>24</v>
      </c>
      <c r="BK106" s="203">
        <f>ROUND(I106*H106,2)</f>
        <v>0</v>
      </c>
      <c r="BL106" s="23" t="s">
        <v>146</v>
      </c>
      <c r="BM106" s="23" t="s">
        <v>516</v>
      </c>
    </row>
    <row r="107" spans="2:65" s="1" customFormat="1" ht="108">
      <c r="B107" s="40"/>
      <c r="C107" s="62"/>
      <c r="D107" s="208" t="s">
        <v>187</v>
      </c>
      <c r="E107" s="62"/>
      <c r="F107" s="209" t="s">
        <v>498</v>
      </c>
      <c r="G107" s="62"/>
      <c r="H107" s="62"/>
      <c r="I107" s="162"/>
      <c r="J107" s="62"/>
      <c r="K107" s="62"/>
      <c r="L107" s="60"/>
      <c r="M107" s="210"/>
      <c r="N107" s="41"/>
      <c r="O107" s="41"/>
      <c r="P107" s="41"/>
      <c r="Q107" s="41"/>
      <c r="R107" s="41"/>
      <c r="S107" s="41"/>
      <c r="T107" s="77"/>
      <c r="AT107" s="23" t="s">
        <v>187</v>
      </c>
      <c r="AU107" s="23" t="s">
        <v>83</v>
      </c>
    </row>
    <row r="108" spans="2:65" s="11" customFormat="1">
      <c r="B108" s="211"/>
      <c r="C108" s="212"/>
      <c r="D108" s="208" t="s">
        <v>189</v>
      </c>
      <c r="E108" s="235" t="s">
        <v>22</v>
      </c>
      <c r="F108" s="233" t="s">
        <v>517</v>
      </c>
      <c r="G108" s="212"/>
      <c r="H108" s="234">
        <v>151.5</v>
      </c>
      <c r="I108" s="217"/>
      <c r="J108" s="212"/>
      <c r="K108" s="212"/>
      <c r="L108" s="218"/>
      <c r="M108" s="219"/>
      <c r="N108" s="220"/>
      <c r="O108" s="220"/>
      <c r="P108" s="220"/>
      <c r="Q108" s="220"/>
      <c r="R108" s="220"/>
      <c r="S108" s="220"/>
      <c r="T108" s="221"/>
      <c r="AT108" s="222" t="s">
        <v>189</v>
      </c>
      <c r="AU108" s="222" t="s">
        <v>83</v>
      </c>
      <c r="AV108" s="11" t="s">
        <v>83</v>
      </c>
      <c r="AW108" s="11" t="s">
        <v>37</v>
      </c>
      <c r="AX108" s="11" t="s">
        <v>74</v>
      </c>
      <c r="AY108" s="222" t="s">
        <v>130</v>
      </c>
    </row>
    <row r="109" spans="2:65" s="11" customFormat="1">
      <c r="B109" s="211"/>
      <c r="C109" s="212"/>
      <c r="D109" s="208" t="s">
        <v>189</v>
      </c>
      <c r="E109" s="235" t="s">
        <v>22</v>
      </c>
      <c r="F109" s="233" t="s">
        <v>518</v>
      </c>
      <c r="G109" s="212"/>
      <c r="H109" s="234">
        <v>3064.5</v>
      </c>
      <c r="I109" s="217"/>
      <c r="J109" s="212"/>
      <c r="K109" s="212"/>
      <c r="L109" s="218"/>
      <c r="M109" s="219"/>
      <c r="N109" s="220"/>
      <c r="O109" s="220"/>
      <c r="P109" s="220"/>
      <c r="Q109" s="220"/>
      <c r="R109" s="220"/>
      <c r="S109" s="220"/>
      <c r="T109" s="221"/>
      <c r="AT109" s="222" t="s">
        <v>189</v>
      </c>
      <c r="AU109" s="222" t="s">
        <v>83</v>
      </c>
      <c r="AV109" s="11" t="s">
        <v>83</v>
      </c>
      <c r="AW109" s="11" t="s">
        <v>37</v>
      </c>
      <c r="AX109" s="11" t="s">
        <v>74</v>
      </c>
      <c r="AY109" s="222" t="s">
        <v>130</v>
      </c>
    </row>
    <row r="110" spans="2:65" s="11" customFormat="1">
      <c r="B110" s="211"/>
      <c r="C110" s="212"/>
      <c r="D110" s="208" t="s">
        <v>189</v>
      </c>
      <c r="E110" s="235" t="s">
        <v>22</v>
      </c>
      <c r="F110" s="233" t="s">
        <v>519</v>
      </c>
      <c r="G110" s="212"/>
      <c r="H110" s="234">
        <v>8</v>
      </c>
      <c r="I110" s="217"/>
      <c r="J110" s="212"/>
      <c r="K110" s="212"/>
      <c r="L110" s="218"/>
      <c r="M110" s="219"/>
      <c r="N110" s="220"/>
      <c r="O110" s="220"/>
      <c r="P110" s="220"/>
      <c r="Q110" s="220"/>
      <c r="R110" s="220"/>
      <c r="S110" s="220"/>
      <c r="T110" s="221"/>
      <c r="AT110" s="222" t="s">
        <v>189</v>
      </c>
      <c r="AU110" s="222" t="s">
        <v>83</v>
      </c>
      <c r="AV110" s="11" t="s">
        <v>83</v>
      </c>
      <c r="AW110" s="11" t="s">
        <v>37</v>
      </c>
      <c r="AX110" s="11" t="s">
        <v>74</v>
      </c>
      <c r="AY110" s="222" t="s">
        <v>130</v>
      </c>
    </row>
    <row r="111" spans="2:65" s="13" customFormat="1">
      <c r="B111" s="254"/>
      <c r="C111" s="255"/>
      <c r="D111" s="213" t="s">
        <v>189</v>
      </c>
      <c r="E111" s="256" t="s">
        <v>22</v>
      </c>
      <c r="F111" s="257" t="s">
        <v>503</v>
      </c>
      <c r="G111" s="255"/>
      <c r="H111" s="258">
        <v>3224</v>
      </c>
      <c r="I111" s="259"/>
      <c r="J111" s="255"/>
      <c r="K111" s="255"/>
      <c r="L111" s="260"/>
      <c r="M111" s="261"/>
      <c r="N111" s="262"/>
      <c r="O111" s="262"/>
      <c r="P111" s="262"/>
      <c r="Q111" s="262"/>
      <c r="R111" s="262"/>
      <c r="S111" s="262"/>
      <c r="T111" s="263"/>
      <c r="AT111" s="264" t="s">
        <v>189</v>
      </c>
      <c r="AU111" s="264" t="s">
        <v>83</v>
      </c>
      <c r="AV111" s="13" t="s">
        <v>146</v>
      </c>
      <c r="AW111" s="13" t="s">
        <v>37</v>
      </c>
      <c r="AX111" s="13" t="s">
        <v>24</v>
      </c>
      <c r="AY111" s="264" t="s">
        <v>130</v>
      </c>
    </row>
    <row r="112" spans="2:65" s="1" customFormat="1" ht="31.5" customHeight="1">
      <c r="B112" s="40"/>
      <c r="C112" s="192" t="s">
        <v>129</v>
      </c>
      <c r="D112" s="192" t="s">
        <v>133</v>
      </c>
      <c r="E112" s="193" t="s">
        <v>520</v>
      </c>
      <c r="F112" s="194" t="s">
        <v>521</v>
      </c>
      <c r="G112" s="195" t="s">
        <v>198</v>
      </c>
      <c r="H112" s="196">
        <v>1526</v>
      </c>
      <c r="I112" s="197"/>
      <c r="J112" s="198">
        <f>ROUND(I112*H112,2)</f>
        <v>0</v>
      </c>
      <c r="K112" s="194" t="s">
        <v>154</v>
      </c>
      <c r="L112" s="60"/>
      <c r="M112" s="199" t="s">
        <v>22</v>
      </c>
      <c r="N112" s="200" t="s">
        <v>45</v>
      </c>
      <c r="O112" s="41"/>
      <c r="P112" s="201">
        <f>O112*H112</f>
        <v>0</v>
      </c>
      <c r="Q112" s="201">
        <v>5.0000000000000002E-5</v>
      </c>
      <c r="R112" s="201">
        <f>Q112*H112</f>
        <v>7.6300000000000007E-2</v>
      </c>
      <c r="S112" s="201">
        <v>0</v>
      </c>
      <c r="T112" s="202">
        <f>S112*H112</f>
        <v>0</v>
      </c>
      <c r="AR112" s="23" t="s">
        <v>146</v>
      </c>
      <c r="AT112" s="23" t="s">
        <v>133</v>
      </c>
      <c r="AU112" s="23" t="s">
        <v>83</v>
      </c>
      <c r="AY112" s="23" t="s">
        <v>130</v>
      </c>
      <c r="BE112" s="203">
        <f>IF(N112="základní",J112,0)</f>
        <v>0</v>
      </c>
      <c r="BF112" s="203">
        <f>IF(N112="snížená",J112,0)</f>
        <v>0</v>
      </c>
      <c r="BG112" s="203">
        <f>IF(N112="zákl. přenesená",J112,0)</f>
        <v>0</v>
      </c>
      <c r="BH112" s="203">
        <f>IF(N112="sníž. přenesená",J112,0)</f>
        <v>0</v>
      </c>
      <c r="BI112" s="203">
        <f>IF(N112="nulová",J112,0)</f>
        <v>0</v>
      </c>
      <c r="BJ112" s="23" t="s">
        <v>24</v>
      </c>
      <c r="BK112" s="203">
        <f>ROUND(I112*H112,2)</f>
        <v>0</v>
      </c>
      <c r="BL112" s="23" t="s">
        <v>146</v>
      </c>
      <c r="BM112" s="23" t="s">
        <v>522</v>
      </c>
    </row>
    <row r="113" spans="2:65" s="1" customFormat="1" ht="108">
      <c r="B113" s="40"/>
      <c r="C113" s="62"/>
      <c r="D113" s="208" t="s">
        <v>187</v>
      </c>
      <c r="E113" s="62"/>
      <c r="F113" s="209" t="s">
        <v>498</v>
      </c>
      <c r="G113" s="62"/>
      <c r="H113" s="62"/>
      <c r="I113" s="162"/>
      <c r="J113" s="62"/>
      <c r="K113" s="62"/>
      <c r="L113" s="60"/>
      <c r="M113" s="210"/>
      <c r="N113" s="41"/>
      <c r="O113" s="41"/>
      <c r="P113" s="41"/>
      <c r="Q113" s="41"/>
      <c r="R113" s="41"/>
      <c r="S113" s="41"/>
      <c r="T113" s="77"/>
      <c r="AT113" s="23" t="s">
        <v>187</v>
      </c>
      <c r="AU113" s="23" t="s">
        <v>83</v>
      </c>
    </row>
    <row r="114" spans="2:65" s="11" customFormat="1">
      <c r="B114" s="211"/>
      <c r="C114" s="212"/>
      <c r="D114" s="208" t="s">
        <v>189</v>
      </c>
      <c r="E114" s="235" t="s">
        <v>22</v>
      </c>
      <c r="F114" s="233" t="s">
        <v>523</v>
      </c>
      <c r="G114" s="212"/>
      <c r="H114" s="234">
        <v>98</v>
      </c>
      <c r="I114" s="217"/>
      <c r="J114" s="212"/>
      <c r="K114" s="212"/>
      <c r="L114" s="218"/>
      <c r="M114" s="219"/>
      <c r="N114" s="220"/>
      <c r="O114" s="220"/>
      <c r="P114" s="220"/>
      <c r="Q114" s="220"/>
      <c r="R114" s="220"/>
      <c r="S114" s="220"/>
      <c r="T114" s="221"/>
      <c r="AT114" s="222" t="s">
        <v>189</v>
      </c>
      <c r="AU114" s="222" t="s">
        <v>83</v>
      </c>
      <c r="AV114" s="11" t="s">
        <v>83</v>
      </c>
      <c r="AW114" s="11" t="s">
        <v>37</v>
      </c>
      <c r="AX114" s="11" t="s">
        <v>74</v>
      </c>
      <c r="AY114" s="222" t="s">
        <v>130</v>
      </c>
    </row>
    <row r="115" spans="2:65" s="11" customFormat="1">
      <c r="B115" s="211"/>
      <c r="C115" s="212"/>
      <c r="D115" s="208" t="s">
        <v>189</v>
      </c>
      <c r="E115" s="235" t="s">
        <v>22</v>
      </c>
      <c r="F115" s="233" t="s">
        <v>524</v>
      </c>
      <c r="G115" s="212"/>
      <c r="H115" s="234">
        <v>1137</v>
      </c>
      <c r="I115" s="217"/>
      <c r="J115" s="212"/>
      <c r="K115" s="212"/>
      <c r="L115" s="218"/>
      <c r="M115" s="219"/>
      <c r="N115" s="220"/>
      <c r="O115" s="220"/>
      <c r="P115" s="220"/>
      <c r="Q115" s="220"/>
      <c r="R115" s="220"/>
      <c r="S115" s="220"/>
      <c r="T115" s="221"/>
      <c r="AT115" s="222" t="s">
        <v>189</v>
      </c>
      <c r="AU115" s="222" t="s">
        <v>83</v>
      </c>
      <c r="AV115" s="11" t="s">
        <v>83</v>
      </c>
      <c r="AW115" s="11" t="s">
        <v>37</v>
      </c>
      <c r="AX115" s="11" t="s">
        <v>74</v>
      </c>
      <c r="AY115" s="222" t="s">
        <v>130</v>
      </c>
    </row>
    <row r="116" spans="2:65" s="11" customFormat="1">
      <c r="B116" s="211"/>
      <c r="C116" s="212"/>
      <c r="D116" s="208" t="s">
        <v>189</v>
      </c>
      <c r="E116" s="235" t="s">
        <v>22</v>
      </c>
      <c r="F116" s="233" t="s">
        <v>525</v>
      </c>
      <c r="G116" s="212"/>
      <c r="H116" s="234">
        <v>160</v>
      </c>
      <c r="I116" s="217"/>
      <c r="J116" s="212"/>
      <c r="K116" s="212"/>
      <c r="L116" s="218"/>
      <c r="M116" s="219"/>
      <c r="N116" s="220"/>
      <c r="O116" s="220"/>
      <c r="P116" s="220"/>
      <c r="Q116" s="220"/>
      <c r="R116" s="220"/>
      <c r="S116" s="220"/>
      <c r="T116" s="221"/>
      <c r="AT116" s="222" t="s">
        <v>189</v>
      </c>
      <c r="AU116" s="222" t="s">
        <v>83</v>
      </c>
      <c r="AV116" s="11" t="s">
        <v>83</v>
      </c>
      <c r="AW116" s="11" t="s">
        <v>37</v>
      </c>
      <c r="AX116" s="11" t="s">
        <v>74</v>
      </c>
      <c r="AY116" s="222" t="s">
        <v>130</v>
      </c>
    </row>
    <row r="117" spans="2:65" s="11" customFormat="1">
      <c r="B117" s="211"/>
      <c r="C117" s="212"/>
      <c r="D117" s="208" t="s">
        <v>189</v>
      </c>
      <c r="E117" s="235" t="s">
        <v>22</v>
      </c>
      <c r="F117" s="233" t="s">
        <v>526</v>
      </c>
      <c r="G117" s="212"/>
      <c r="H117" s="234">
        <v>131</v>
      </c>
      <c r="I117" s="217"/>
      <c r="J117" s="212"/>
      <c r="K117" s="212"/>
      <c r="L117" s="218"/>
      <c r="M117" s="219"/>
      <c r="N117" s="220"/>
      <c r="O117" s="220"/>
      <c r="P117" s="220"/>
      <c r="Q117" s="220"/>
      <c r="R117" s="220"/>
      <c r="S117" s="220"/>
      <c r="T117" s="221"/>
      <c r="AT117" s="222" t="s">
        <v>189</v>
      </c>
      <c r="AU117" s="222" t="s">
        <v>83</v>
      </c>
      <c r="AV117" s="11" t="s">
        <v>83</v>
      </c>
      <c r="AW117" s="11" t="s">
        <v>37</v>
      </c>
      <c r="AX117" s="11" t="s">
        <v>74</v>
      </c>
      <c r="AY117" s="222" t="s">
        <v>130</v>
      </c>
    </row>
    <row r="118" spans="2:65" s="13" customFormat="1">
      <c r="B118" s="254"/>
      <c r="C118" s="255"/>
      <c r="D118" s="213" t="s">
        <v>189</v>
      </c>
      <c r="E118" s="256" t="s">
        <v>22</v>
      </c>
      <c r="F118" s="257" t="s">
        <v>503</v>
      </c>
      <c r="G118" s="255"/>
      <c r="H118" s="258">
        <v>1526</v>
      </c>
      <c r="I118" s="259"/>
      <c r="J118" s="255"/>
      <c r="K118" s="255"/>
      <c r="L118" s="260"/>
      <c r="M118" s="261"/>
      <c r="N118" s="262"/>
      <c r="O118" s="262"/>
      <c r="P118" s="262"/>
      <c r="Q118" s="262"/>
      <c r="R118" s="262"/>
      <c r="S118" s="262"/>
      <c r="T118" s="263"/>
      <c r="AT118" s="264" t="s">
        <v>189</v>
      </c>
      <c r="AU118" s="264" t="s">
        <v>83</v>
      </c>
      <c r="AV118" s="13" t="s">
        <v>146</v>
      </c>
      <c r="AW118" s="13" t="s">
        <v>37</v>
      </c>
      <c r="AX118" s="13" t="s">
        <v>24</v>
      </c>
      <c r="AY118" s="264" t="s">
        <v>130</v>
      </c>
    </row>
    <row r="119" spans="2:65" s="1" customFormat="1" ht="31.5" customHeight="1">
      <c r="B119" s="40"/>
      <c r="C119" s="192" t="s">
        <v>212</v>
      </c>
      <c r="D119" s="192" t="s">
        <v>133</v>
      </c>
      <c r="E119" s="193" t="s">
        <v>527</v>
      </c>
      <c r="F119" s="194" t="s">
        <v>528</v>
      </c>
      <c r="G119" s="195" t="s">
        <v>185</v>
      </c>
      <c r="H119" s="196">
        <v>314.2</v>
      </c>
      <c r="I119" s="197"/>
      <c r="J119" s="198">
        <f>ROUND(I119*H119,2)</f>
        <v>0</v>
      </c>
      <c r="K119" s="194" t="s">
        <v>154</v>
      </c>
      <c r="L119" s="60"/>
      <c r="M119" s="199" t="s">
        <v>22</v>
      </c>
      <c r="N119" s="200" t="s">
        <v>45</v>
      </c>
      <c r="O119" s="41"/>
      <c r="P119" s="201">
        <f>O119*H119</f>
        <v>0</v>
      </c>
      <c r="Q119" s="201">
        <v>5.9999999999999995E-4</v>
      </c>
      <c r="R119" s="201">
        <f>Q119*H119</f>
        <v>0.18851999999999997</v>
      </c>
      <c r="S119" s="201">
        <v>0</v>
      </c>
      <c r="T119" s="202">
        <f>S119*H119</f>
        <v>0</v>
      </c>
      <c r="AR119" s="23" t="s">
        <v>146</v>
      </c>
      <c r="AT119" s="23" t="s">
        <v>133</v>
      </c>
      <c r="AU119" s="23" t="s">
        <v>83</v>
      </c>
      <c r="AY119" s="23" t="s">
        <v>130</v>
      </c>
      <c r="BE119" s="203">
        <f>IF(N119="základní",J119,0)</f>
        <v>0</v>
      </c>
      <c r="BF119" s="203">
        <f>IF(N119="snížená",J119,0)</f>
        <v>0</v>
      </c>
      <c r="BG119" s="203">
        <f>IF(N119="zákl. přenesená",J119,0)</f>
        <v>0</v>
      </c>
      <c r="BH119" s="203">
        <f>IF(N119="sníž. přenesená",J119,0)</f>
        <v>0</v>
      </c>
      <c r="BI119" s="203">
        <f>IF(N119="nulová",J119,0)</f>
        <v>0</v>
      </c>
      <c r="BJ119" s="23" t="s">
        <v>24</v>
      </c>
      <c r="BK119" s="203">
        <f>ROUND(I119*H119,2)</f>
        <v>0</v>
      </c>
      <c r="BL119" s="23" t="s">
        <v>146</v>
      </c>
      <c r="BM119" s="23" t="s">
        <v>529</v>
      </c>
    </row>
    <row r="120" spans="2:65" s="1" customFormat="1" ht="108">
      <c r="B120" s="40"/>
      <c r="C120" s="62"/>
      <c r="D120" s="208" t="s">
        <v>187</v>
      </c>
      <c r="E120" s="62"/>
      <c r="F120" s="209" t="s">
        <v>498</v>
      </c>
      <c r="G120" s="62"/>
      <c r="H120" s="62"/>
      <c r="I120" s="162"/>
      <c r="J120" s="62"/>
      <c r="K120" s="62"/>
      <c r="L120" s="60"/>
      <c r="M120" s="210"/>
      <c r="N120" s="41"/>
      <c r="O120" s="41"/>
      <c r="P120" s="41"/>
      <c r="Q120" s="41"/>
      <c r="R120" s="41"/>
      <c r="S120" s="41"/>
      <c r="T120" s="77"/>
      <c r="AT120" s="23" t="s">
        <v>187</v>
      </c>
      <c r="AU120" s="23" t="s">
        <v>83</v>
      </c>
    </row>
    <row r="121" spans="2:65" s="11" customFormat="1">
      <c r="B121" s="211"/>
      <c r="C121" s="212"/>
      <c r="D121" s="208" t="s">
        <v>189</v>
      </c>
      <c r="E121" s="235" t="s">
        <v>22</v>
      </c>
      <c r="F121" s="233" t="s">
        <v>530</v>
      </c>
      <c r="G121" s="212"/>
      <c r="H121" s="234">
        <v>56</v>
      </c>
      <c r="I121" s="217"/>
      <c r="J121" s="212"/>
      <c r="K121" s="212"/>
      <c r="L121" s="218"/>
      <c r="M121" s="219"/>
      <c r="N121" s="220"/>
      <c r="O121" s="220"/>
      <c r="P121" s="220"/>
      <c r="Q121" s="220"/>
      <c r="R121" s="220"/>
      <c r="S121" s="220"/>
      <c r="T121" s="221"/>
      <c r="AT121" s="222" t="s">
        <v>189</v>
      </c>
      <c r="AU121" s="222" t="s">
        <v>83</v>
      </c>
      <c r="AV121" s="11" t="s">
        <v>83</v>
      </c>
      <c r="AW121" s="11" t="s">
        <v>37</v>
      </c>
      <c r="AX121" s="11" t="s">
        <v>74</v>
      </c>
      <c r="AY121" s="222" t="s">
        <v>130</v>
      </c>
    </row>
    <row r="122" spans="2:65" s="11" customFormat="1">
      <c r="B122" s="211"/>
      <c r="C122" s="212"/>
      <c r="D122" s="208" t="s">
        <v>189</v>
      </c>
      <c r="E122" s="235" t="s">
        <v>22</v>
      </c>
      <c r="F122" s="233" t="s">
        <v>531</v>
      </c>
      <c r="G122" s="212"/>
      <c r="H122" s="234">
        <v>21.6</v>
      </c>
      <c r="I122" s="217"/>
      <c r="J122" s="212"/>
      <c r="K122" s="212"/>
      <c r="L122" s="218"/>
      <c r="M122" s="219"/>
      <c r="N122" s="220"/>
      <c r="O122" s="220"/>
      <c r="P122" s="220"/>
      <c r="Q122" s="220"/>
      <c r="R122" s="220"/>
      <c r="S122" s="220"/>
      <c r="T122" s="221"/>
      <c r="AT122" s="222" t="s">
        <v>189</v>
      </c>
      <c r="AU122" s="222" t="s">
        <v>83</v>
      </c>
      <c r="AV122" s="11" t="s">
        <v>83</v>
      </c>
      <c r="AW122" s="11" t="s">
        <v>37</v>
      </c>
      <c r="AX122" s="11" t="s">
        <v>74</v>
      </c>
      <c r="AY122" s="222" t="s">
        <v>130</v>
      </c>
    </row>
    <row r="123" spans="2:65" s="11" customFormat="1">
      <c r="B123" s="211"/>
      <c r="C123" s="212"/>
      <c r="D123" s="208" t="s">
        <v>189</v>
      </c>
      <c r="E123" s="235" t="s">
        <v>22</v>
      </c>
      <c r="F123" s="233" t="s">
        <v>532</v>
      </c>
      <c r="G123" s="212"/>
      <c r="H123" s="234">
        <v>27</v>
      </c>
      <c r="I123" s="217"/>
      <c r="J123" s="212"/>
      <c r="K123" s="212"/>
      <c r="L123" s="218"/>
      <c r="M123" s="219"/>
      <c r="N123" s="220"/>
      <c r="O123" s="220"/>
      <c r="P123" s="220"/>
      <c r="Q123" s="220"/>
      <c r="R123" s="220"/>
      <c r="S123" s="220"/>
      <c r="T123" s="221"/>
      <c r="AT123" s="222" t="s">
        <v>189</v>
      </c>
      <c r="AU123" s="222" t="s">
        <v>83</v>
      </c>
      <c r="AV123" s="11" t="s">
        <v>83</v>
      </c>
      <c r="AW123" s="11" t="s">
        <v>37</v>
      </c>
      <c r="AX123" s="11" t="s">
        <v>74</v>
      </c>
      <c r="AY123" s="222" t="s">
        <v>130</v>
      </c>
    </row>
    <row r="124" spans="2:65" s="11" customFormat="1">
      <c r="B124" s="211"/>
      <c r="C124" s="212"/>
      <c r="D124" s="208" t="s">
        <v>189</v>
      </c>
      <c r="E124" s="235" t="s">
        <v>22</v>
      </c>
      <c r="F124" s="233" t="s">
        <v>533</v>
      </c>
      <c r="G124" s="212"/>
      <c r="H124" s="234">
        <v>35</v>
      </c>
      <c r="I124" s="217"/>
      <c r="J124" s="212"/>
      <c r="K124" s="212"/>
      <c r="L124" s="218"/>
      <c r="M124" s="219"/>
      <c r="N124" s="220"/>
      <c r="O124" s="220"/>
      <c r="P124" s="220"/>
      <c r="Q124" s="220"/>
      <c r="R124" s="220"/>
      <c r="S124" s="220"/>
      <c r="T124" s="221"/>
      <c r="AT124" s="222" t="s">
        <v>189</v>
      </c>
      <c r="AU124" s="222" t="s">
        <v>83</v>
      </c>
      <c r="AV124" s="11" t="s">
        <v>83</v>
      </c>
      <c r="AW124" s="11" t="s">
        <v>37</v>
      </c>
      <c r="AX124" s="11" t="s">
        <v>74</v>
      </c>
      <c r="AY124" s="222" t="s">
        <v>130</v>
      </c>
    </row>
    <row r="125" spans="2:65" s="11" customFormat="1">
      <c r="B125" s="211"/>
      <c r="C125" s="212"/>
      <c r="D125" s="208" t="s">
        <v>189</v>
      </c>
      <c r="E125" s="235" t="s">
        <v>22</v>
      </c>
      <c r="F125" s="233" t="s">
        <v>534</v>
      </c>
      <c r="G125" s="212"/>
      <c r="H125" s="234">
        <v>21.6</v>
      </c>
      <c r="I125" s="217"/>
      <c r="J125" s="212"/>
      <c r="K125" s="212"/>
      <c r="L125" s="218"/>
      <c r="M125" s="219"/>
      <c r="N125" s="220"/>
      <c r="O125" s="220"/>
      <c r="P125" s="220"/>
      <c r="Q125" s="220"/>
      <c r="R125" s="220"/>
      <c r="S125" s="220"/>
      <c r="T125" s="221"/>
      <c r="AT125" s="222" t="s">
        <v>189</v>
      </c>
      <c r="AU125" s="222" t="s">
        <v>83</v>
      </c>
      <c r="AV125" s="11" t="s">
        <v>83</v>
      </c>
      <c r="AW125" s="11" t="s">
        <v>37</v>
      </c>
      <c r="AX125" s="11" t="s">
        <v>74</v>
      </c>
      <c r="AY125" s="222" t="s">
        <v>130</v>
      </c>
    </row>
    <row r="126" spans="2:65" s="11" customFormat="1">
      <c r="B126" s="211"/>
      <c r="C126" s="212"/>
      <c r="D126" s="208" t="s">
        <v>189</v>
      </c>
      <c r="E126" s="235" t="s">
        <v>22</v>
      </c>
      <c r="F126" s="233" t="s">
        <v>535</v>
      </c>
      <c r="G126" s="212"/>
      <c r="H126" s="234">
        <v>153</v>
      </c>
      <c r="I126" s="217"/>
      <c r="J126" s="212"/>
      <c r="K126" s="212"/>
      <c r="L126" s="218"/>
      <c r="M126" s="219"/>
      <c r="N126" s="220"/>
      <c r="O126" s="220"/>
      <c r="P126" s="220"/>
      <c r="Q126" s="220"/>
      <c r="R126" s="220"/>
      <c r="S126" s="220"/>
      <c r="T126" s="221"/>
      <c r="AT126" s="222" t="s">
        <v>189</v>
      </c>
      <c r="AU126" s="222" t="s">
        <v>83</v>
      </c>
      <c r="AV126" s="11" t="s">
        <v>83</v>
      </c>
      <c r="AW126" s="11" t="s">
        <v>37</v>
      </c>
      <c r="AX126" s="11" t="s">
        <v>74</v>
      </c>
      <c r="AY126" s="222" t="s">
        <v>130</v>
      </c>
    </row>
    <row r="127" spans="2:65" s="13" customFormat="1">
      <c r="B127" s="254"/>
      <c r="C127" s="255"/>
      <c r="D127" s="213" t="s">
        <v>189</v>
      </c>
      <c r="E127" s="256" t="s">
        <v>22</v>
      </c>
      <c r="F127" s="257" t="s">
        <v>503</v>
      </c>
      <c r="G127" s="255"/>
      <c r="H127" s="258">
        <v>314.2</v>
      </c>
      <c r="I127" s="259"/>
      <c r="J127" s="255"/>
      <c r="K127" s="255"/>
      <c r="L127" s="260"/>
      <c r="M127" s="261"/>
      <c r="N127" s="262"/>
      <c r="O127" s="262"/>
      <c r="P127" s="262"/>
      <c r="Q127" s="262"/>
      <c r="R127" s="262"/>
      <c r="S127" s="262"/>
      <c r="T127" s="263"/>
      <c r="AT127" s="264" t="s">
        <v>189</v>
      </c>
      <c r="AU127" s="264" t="s">
        <v>83</v>
      </c>
      <c r="AV127" s="13" t="s">
        <v>146</v>
      </c>
      <c r="AW127" s="13" t="s">
        <v>37</v>
      </c>
      <c r="AX127" s="13" t="s">
        <v>24</v>
      </c>
      <c r="AY127" s="264" t="s">
        <v>130</v>
      </c>
    </row>
    <row r="128" spans="2:65" s="1" customFormat="1" ht="31.5" customHeight="1">
      <c r="B128" s="40"/>
      <c r="C128" s="192" t="s">
        <v>163</v>
      </c>
      <c r="D128" s="192" t="s">
        <v>133</v>
      </c>
      <c r="E128" s="193" t="s">
        <v>536</v>
      </c>
      <c r="F128" s="194" t="s">
        <v>537</v>
      </c>
      <c r="G128" s="195" t="s">
        <v>283</v>
      </c>
      <c r="H128" s="196">
        <v>4</v>
      </c>
      <c r="I128" s="197"/>
      <c r="J128" s="198">
        <f>ROUND(I128*H128,2)</f>
        <v>0</v>
      </c>
      <c r="K128" s="194" t="s">
        <v>154</v>
      </c>
      <c r="L128" s="60"/>
      <c r="M128" s="199" t="s">
        <v>22</v>
      </c>
      <c r="N128" s="200" t="s">
        <v>45</v>
      </c>
      <c r="O128" s="41"/>
      <c r="P128" s="201">
        <f>O128*H128</f>
        <v>0</v>
      </c>
      <c r="Q128" s="201">
        <v>2.1900000000000001E-3</v>
      </c>
      <c r="R128" s="201">
        <f>Q128*H128</f>
        <v>8.7600000000000004E-3</v>
      </c>
      <c r="S128" s="201">
        <v>0</v>
      </c>
      <c r="T128" s="202">
        <f>S128*H128</f>
        <v>0</v>
      </c>
      <c r="AR128" s="23" t="s">
        <v>146</v>
      </c>
      <c r="AT128" s="23" t="s">
        <v>133</v>
      </c>
      <c r="AU128" s="23" t="s">
        <v>83</v>
      </c>
      <c r="AY128" s="23" t="s">
        <v>130</v>
      </c>
      <c r="BE128" s="203">
        <f>IF(N128="základní",J128,0)</f>
        <v>0</v>
      </c>
      <c r="BF128" s="203">
        <f>IF(N128="snížená",J128,0)</f>
        <v>0</v>
      </c>
      <c r="BG128" s="203">
        <f>IF(N128="zákl. přenesená",J128,0)</f>
        <v>0</v>
      </c>
      <c r="BH128" s="203">
        <f>IF(N128="sníž. přenesená",J128,0)</f>
        <v>0</v>
      </c>
      <c r="BI128" s="203">
        <f>IF(N128="nulová",J128,0)</f>
        <v>0</v>
      </c>
      <c r="BJ128" s="23" t="s">
        <v>24</v>
      </c>
      <c r="BK128" s="203">
        <f>ROUND(I128*H128,2)</f>
        <v>0</v>
      </c>
      <c r="BL128" s="23" t="s">
        <v>146</v>
      </c>
      <c r="BM128" s="23" t="s">
        <v>538</v>
      </c>
    </row>
    <row r="129" spans="2:65" s="1" customFormat="1" ht="81">
      <c r="B129" s="40"/>
      <c r="C129" s="62"/>
      <c r="D129" s="208" t="s">
        <v>187</v>
      </c>
      <c r="E129" s="62"/>
      <c r="F129" s="209" t="s">
        <v>539</v>
      </c>
      <c r="G129" s="62"/>
      <c r="H129" s="62"/>
      <c r="I129" s="162"/>
      <c r="J129" s="62"/>
      <c r="K129" s="62"/>
      <c r="L129" s="60"/>
      <c r="M129" s="210"/>
      <c r="N129" s="41"/>
      <c r="O129" s="41"/>
      <c r="P129" s="41"/>
      <c r="Q129" s="41"/>
      <c r="R129" s="41"/>
      <c r="S129" s="41"/>
      <c r="T129" s="77"/>
      <c r="AT129" s="23" t="s">
        <v>187</v>
      </c>
      <c r="AU129" s="23" t="s">
        <v>83</v>
      </c>
    </row>
    <row r="130" spans="2:65" s="11" customFormat="1">
      <c r="B130" s="211"/>
      <c r="C130" s="212"/>
      <c r="D130" s="213" t="s">
        <v>189</v>
      </c>
      <c r="E130" s="214" t="s">
        <v>22</v>
      </c>
      <c r="F130" s="215" t="s">
        <v>540</v>
      </c>
      <c r="G130" s="212"/>
      <c r="H130" s="216">
        <v>4</v>
      </c>
      <c r="I130" s="217"/>
      <c r="J130" s="212"/>
      <c r="K130" s="212"/>
      <c r="L130" s="218"/>
      <c r="M130" s="219"/>
      <c r="N130" s="220"/>
      <c r="O130" s="220"/>
      <c r="P130" s="220"/>
      <c r="Q130" s="220"/>
      <c r="R130" s="220"/>
      <c r="S130" s="220"/>
      <c r="T130" s="221"/>
      <c r="AT130" s="222" t="s">
        <v>189</v>
      </c>
      <c r="AU130" s="222" t="s">
        <v>83</v>
      </c>
      <c r="AV130" s="11" t="s">
        <v>83</v>
      </c>
      <c r="AW130" s="11" t="s">
        <v>37</v>
      </c>
      <c r="AX130" s="11" t="s">
        <v>24</v>
      </c>
      <c r="AY130" s="222" t="s">
        <v>130</v>
      </c>
    </row>
    <row r="131" spans="2:65" s="1" customFormat="1" ht="31.5" customHeight="1">
      <c r="B131" s="40"/>
      <c r="C131" s="192" t="s">
        <v>156</v>
      </c>
      <c r="D131" s="192" t="s">
        <v>133</v>
      </c>
      <c r="E131" s="193" t="s">
        <v>541</v>
      </c>
      <c r="F131" s="194" t="s">
        <v>542</v>
      </c>
      <c r="G131" s="195" t="s">
        <v>198</v>
      </c>
      <c r="H131" s="196">
        <v>26</v>
      </c>
      <c r="I131" s="197"/>
      <c r="J131" s="198">
        <f>ROUND(I131*H131,2)</f>
        <v>0</v>
      </c>
      <c r="K131" s="194" t="s">
        <v>154</v>
      </c>
      <c r="L131" s="60"/>
      <c r="M131" s="199" t="s">
        <v>22</v>
      </c>
      <c r="N131" s="200" t="s">
        <v>45</v>
      </c>
      <c r="O131" s="41"/>
      <c r="P131" s="201">
        <f>O131*H131</f>
        <v>0</v>
      </c>
      <c r="Q131" s="201">
        <v>1.3999999999999999E-4</v>
      </c>
      <c r="R131" s="201">
        <f>Q131*H131</f>
        <v>3.6399999999999996E-3</v>
      </c>
      <c r="S131" s="201">
        <v>0</v>
      </c>
      <c r="T131" s="202">
        <f>S131*H131</f>
        <v>0</v>
      </c>
      <c r="AR131" s="23" t="s">
        <v>146</v>
      </c>
      <c r="AT131" s="23" t="s">
        <v>133</v>
      </c>
      <c r="AU131" s="23" t="s">
        <v>83</v>
      </c>
      <c r="AY131" s="23" t="s">
        <v>130</v>
      </c>
      <c r="BE131" s="203">
        <f>IF(N131="základní",J131,0)</f>
        <v>0</v>
      </c>
      <c r="BF131" s="203">
        <f>IF(N131="snížená",J131,0)</f>
        <v>0</v>
      </c>
      <c r="BG131" s="203">
        <f>IF(N131="zákl. přenesená",J131,0)</f>
        <v>0</v>
      </c>
      <c r="BH131" s="203">
        <f>IF(N131="sníž. přenesená",J131,0)</f>
        <v>0</v>
      </c>
      <c r="BI131" s="203">
        <f>IF(N131="nulová",J131,0)</f>
        <v>0</v>
      </c>
      <c r="BJ131" s="23" t="s">
        <v>24</v>
      </c>
      <c r="BK131" s="203">
        <f>ROUND(I131*H131,2)</f>
        <v>0</v>
      </c>
      <c r="BL131" s="23" t="s">
        <v>146</v>
      </c>
      <c r="BM131" s="23" t="s">
        <v>543</v>
      </c>
    </row>
    <row r="132" spans="2:65" s="1" customFormat="1" ht="81">
      <c r="B132" s="40"/>
      <c r="C132" s="62"/>
      <c r="D132" s="213" t="s">
        <v>187</v>
      </c>
      <c r="E132" s="62"/>
      <c r="F132" s="250" t="s">
        <v>539</v>
      </c>
      <c r="G132" s="62"/>
      <c r="H132" s="62"/>
      <c r="I132" s="162"/>
      <c r="J132" s="62"/>
      <c r="K132" s="62"/>
      <c r="L132" s="60"/>
      <c r="M132" s="210"/>
      <c r="N132" s="41"/>
      <c r="O132" s="41"/>
      <c r="P132" s="41"/>
      <c r="Q132" s="41"/>
      <c r="R132" s="41"/>
      <c r="S132" s="41"/>
      <c r="T132" s="77"/>
      <c r="AT132" s="23" t="s">
        <v>187</v>
      </c>
      <c r="AU132" s="23" t="s">
        <v>83</v>
      </c>
    </row>
    <row r="133" spans="2:65" s="1" customFormat="1" ht="44.25" customHeight="1">
      <c r="B133" s="40"/>
      <c r="C133" s="192" t="s">
        <v>544</v>
      </c>
      <c r="D133" s="192" t="s">
        <v>133</v>
      </c>
      <c r="E133" s="193" t="s">
        <v>545</v>
      </c>
      <c r="F133" s="194" t="s">
        <v>546</v>
      </c>
      <c r="G133" s="195" t="s">
        <v>283</v>
      </c>
      <c r="H133" s="196">
        <v>1</v>
      </c>
      <c r="I133" s="197"/>
      <c r="J133" s="198">
        <f>ROUND(I133*H133,2)</f>
        <v>0</v>
      </c>
      <c r="K133" s="194" t="s">
        <v>154</v>
      </c>
      <c r="L133" s="60"/>
      <c r="M133" s="199" t="s">
        <v>22</v>
      </c>
      <c r="N133" s="200" t="s">
        <v>45</v>
      </c>
      <c r="O133" s="41"/>
      <c r="P133" s="201">
        <f>O133*H133</f>
        <v>0</v>
      </c>
      <c r="Q133" s="201">
        <v>0</v>
      </c>
      <c r="R133" s="201">
        <f>Q133*H133</f>
        <v>0</v>
      </c>
      <c r="S133" s="201">
        <v>8.2000000000000003E-2</v>
      </c>
      <c r="T133" s="202">
        <f>S133*H133</f>
        <v>8.2000000000000003E-2</v>
      </c>
      <c r="AR133" s="23" t="s">
        <v>146</v>
      </c>
      <c r="AT133" s="23" t="s">
        <v>133</v>
      </c>
      <c r="AU133" s="23" t="s">
        <v>83</v>
      </c>
      <c r="AY133" s="23" t="s">
        <v>130</v>
      </c>
      <c r="BE133" s="203">
        <f>IF(N133="základní",J133,0)</f>
        <v>0</v>
      </c>
      <c r="BF133" s="203">
        <f>IF(N133="snížená",J133,0)</f>
        <v>0</v>
      </c>
      <c r="BG133" s="203">
        <f>IF(N133="zákl. přenesená",J133,0)</f>
        <v>0</v>
      </c>
      <c r="BH133" s="203">
        <f>IF(N133="sníž. přenesená",J133,0)</f>
        <v>0</v>
      </c>
      <c r="BI133" s="203">
        <f>IF(N133="nulová",J133,0)</f>
        <v>0</v>
      </c>
      <c r="BJ133" s="23" t="s">
        <v>24</v>
      </c>
      <c r="BK133" s="203">
        <f>ROUND(I133*H133,2)</f>
        <v>0</v>
      </c>
      <c r="BL133" s="23" t="s">
        <v>146</v>
      </c>
      <c r="BM133" s="23" t="s">
        <v>547</v>
      </c>
    </row>
    <row r="134" spans="2:65" s="1" customFormat="1" ht="67.5">
      <c r="B134" s="40"/>
      <c r="C134" s="62"/>
      <c r="D134" s="208" t="s">
        <v>187</v>
      </c>
      <c r="E134" s="62"/>
      <c r="F134" s="209" t="s">
        <v>548</v>
      </c>
      <c r="G134" s="62"/>
      <c r="H134" s="62"/>
      <c r="I134" s="162"/>
      <c r="J134" s="62"/>
      <c r="K134" s="62"/>
      <c r="L134" s="60"/>
      <c r="M134" s="210"/>
      <c r="N134" s="41"/>
      <c r="O134" s="41"/>
      <c r="P134" s="41"/>
      <c r="Q134" s="41"/>
      <c r="R134" s="41"/>
      <c r="S134" s="41"/>
      <c r="T134" s="77"/>
      <c r="AT134" s="23" t="s">
        <v>187</v>
      </c>
      <c r="AU134" s="23" t="s">
        <v>83</v>
      </c>
    </row>
    <row r="135" spans="2:65" s="10" customFormat="1" ht="29.85" customHeight="1">
      <c r="B135" s="175"/>
      <c r="C135" s="176"/>
      <c r="D135" s="189" t="s">
        <v>73</v>
      </c>
      <c r="E135" s="190" t="s">
        <v>359</v>
      </c>
      <c r="F135" s="190" t="s">
        <v>360</v>
      </c>
      <c r="G135" s="176"/>
      <c r="H135" s="176"/>
      <c r="I135" s="179"/>
      <c r="J135" s="191">
        <f>BK135</f>
        <v>0</v>
      </c>
      <c r="K135" s="176"/>
      <c r="L135" s="181"/>
      <c r="M135" s="182"/>
      <c r="N135" s="183"/>
      <c r="O135" s="183"/>
      <c r="P135" s="184">
        <f>SUM(P136:P141)</f>
        <v>0</v>
      </c>
      <c r="Q135" s="183"/>
      <c r="R135" s="184">
        <f>SUM(R136:R141)</f>
        <v>0</v>
      </c>
      <c r="S135" s="183"/>
      <c r="T135" s="185">
        <f>SUM(T136:T141)</f>
        <v>0</v>
      </c>
      <c r="AR135" s="186" t="s">
        <v>24</v>
      </c>
      <c r="AT135" s="187" t="s">
        <v>73</v>
      </c>
      <c r="AU135" s="187" t="s">
        <v>24</v>
      </c>
      <c r="AY135" s="186" t="s">
        <v>130</v>
      </c>
      <c r="BK135" s="188">
        <f>SUM(BK136:BK141)</f>
        <v>0</v>
      </c>
    </row>
    <row r="136" spans="2:65" s="1" customFormat="1" ht="31.5" customHeight="1">
      <c r="B136" s="40"/>
      <c r="C136" s="192" t="s">
        <v>243</v>
      </c>
      <c r="D136" s="192" t="s">
        <v>133</v>
      </c>
      <c r="E136" s="193" t="s">
        <v>549</v>
      </c>
      <c r="F136" s="194" t="s">
        <v>550</v>
      </c>
      <c r="G136" s="195" t="s">
        <v>364</v>
      </c>
      <c r="H136" s="196">
        <v>8.2000000000000003E-2</v>
      </c>
      <c r="I136" s="197"/>
      <c r="J136" s="198">
        <f>ROUND(I136*H136,2)</f>
        <v>0</v>
      </c>
      <c r="K136" s="194" t="s">
        <v>154</v>
      </c>
      <c r="L136" s="60"/>
      <c r="M136" s="199" t="s">
        <v>22</v>
      </c>
      <c r="N136" s="200" t="s">
        <v>45</v>
      </c>
      <c r="O136" s="41"/>
      <c r="P136" s="201">
        <f>O136*H136</f>
        <v>0</v>
      </c>
      <c r="Q136" s="201">
        <v>0</v>
      </c>
      <c r="R136" s="201">
        <f>Q136*H136</f>
        <v>0</v>
      </c>
      <c r="S136" s="201">
        <v>0</v>
      </c>
      <c r="T136" s="202">
        <f>S136*H136</f>
        <v>0</v>
      </c>
      <c r="AR136" s="23" t="s">
        <v>146</v>
      </c>
      <c r="AT136" s="23" t="s">
        <v>133</v>
      </c>
      <c r="AU136" s="23" t="s">
        <v>83</v>
      </c>
      <c r="AY136" s="23" t="s">
        <v>130</v>
      </c>
      <c r="BE136" s="203">
        <f>IF(N136="základní",J136,0)</f>
        <v>0</v>
      </c>
      <c r="BF136" s="203">
        <f>IF(N136="snížená",J136,0)</f>
        <v>0</v>
      </c>
      <c r="BG136" s="203">
        <f>IF(N136="zákl. přenesená",J136,0)</f>
        <v>0</v>
      </c>
      <c r="BH136" s="203">
        <f>IF(N136="sníž. přenesená",J136,0)</f>
        <v>0</v>
      </c>
      <c r="BI136" s="203">
        <f>IF(N136="nulová",J136,0)</f>
        <v>0</v>
      </c>
      <c r="BJ136" s="23" t="s">
        <v>24</v>
      </c>
      <c r="BK136" s="203">
        <f>ROUND(I136*H136,2)</f>
        <v>0</v>
      </c>
      <c r="BL136" s="23" t="s">
        <v>146</v>
      </c>
      <c r="BM136" s="23" t="s">
        <v>551</v>
      </c>
    </row>
    <row r="137" spans="2:65" s="1" customFormat="1" ht="94.5">
      <c r="B137" s="40"/>
      <c r="C137" s="62"/>
      <c r="D137" s="213" t="s">
        <v>187</v>
      </c>
      <c r="E137" s="62"/>
      <c r="F137" s="250" t="s">
        <v>366</v>
      </c>
      <c r="G137" s="62"/>
      <c r="H137" s="62"/>
      <c r="I137" s="162"/>
      <c r="J137" s="62"/>
      <c r="K137" s="62"/>
      <c r="L137" s="60"/>
      <c r="M137" s="210"/>
      <c r="N137" s="41"/>
      <c r="O137" s="41"/>
      <c r="P137" s="41"/>
      <c r="Q137" s="41"/>
      <c r="R137" s="41"/>
      <c r="S137" s="41"/>
      <c r="T137" s="77"/>
      <c r="AT137" s="23" t="s">
        <v>187</v>
      </c>
      <c r="AU137" s="23" t="s">
        <v>83</v>
      </c>
    </row>
    <row r="138" spans="2:65" s="1" customFormat="1" ht="31.5" customHeight="1">
      <c r="B138" s="40"/>
      <c r="C138" s="192" t="s">
        <v>9</v>
      </c>
      <c r="D138" s="192" t="s">
        <v>133</v>
      </c>
      <c r="E138" s="193" t="s">
        <v>552</v>
      </c>
      <c r="F138" s="194" t="s">
        <v>370</v>
      </c>
      <c r="G138" s="195" t="s">
        <v>364</v>
      </c>
      <c r="H138" s="196">
        <v>8.2000000000000003E-2</v>
      </c>
      <c r="I138" s="197"/>
      <c r="J138" s="198">
        <f>ROUND(I138*H138,2)</f>
        <v>0</v>
      </c>
      <c r="K138" s="194" t="s">
        <v>154</v>
      </c>
      <c r="L138" s="60"/>
      <c r="M138" s="199" t="s">
        <v>22</v>
      </c>
      <c r="N138" s="200" t="s">
        <v>45</v>
      </c>
      <c r="O138" s="41"/>
      <c r="P138" s="201">
        <f>O138*H138</f>
        <v>0</v>
      </c>
      <c r="Q138" s="201">
        <v>0</v>
      </c>
      <c r="R138" s="201">
        <f>Q138*H138</f>
        <v>0</v>
      </c>
      <c r="S138" s="201">
        <v>0</v>
      </c>
      <c r="T138" s="202">
        <f>S138*H138</f>
        <v>0</v>
      </c>
      <c r="AR138" s="23" t="s">
        <v>146</v>
      </c>
      <c r="AT138" s="23" t="s">
        <v>133</v>
      </c>
      <c r="AU138" s="23" t="s">
        <v>83</v>
      </c>
      <c r="AY138" s="23" t="s">
        <v>130</v>
      </c>
      <c r="BE138" s="203">
        <f>IF(N138="základní",J138,0)</f>
        <v>0</v>
      </c>
      <c r="BF138" s="203">
        <f>IF(N138="snížená",J138,0)</f>
        <v>0</v>
      </c>
      <c r="BG138" s="203">
        <f>IF(N138="zákl. přenesená",J138,0)</f>
        <v>0</v>
      </c>
      <c r="BH138" s="203">
        <f>IF(N138="sníž. přenesená",J138,0)</f>
        <v>0</v>
      </c>
      <c r="BI138" s="203">
        <f>IF(N138="nulová",J138,0)</f>
        <v>0</v>
      </c>
      <c r="BJ138" s="23" t="s">
        <v>24</v>
      </c>
      <c r="BK138" s="203">
        <f>ROUND(I138*H138,2)</f>
        <v>0</v>
      </c>
      <c r="BL138" s="23" t="s">
        <v>146</v>
      </c>
      <c r="BM138" s="23" t="s">
        <v>553</v>
      </c>
    </row>
    <row r="139" spans="2:65" s="1" customFormat="1" ht="94.5">
      <c r="B139" s="40"/>
      <c r="C139" s="62"/>
      <c r="D139" s="213" t="s">
        <v>187</v>
      </c>
      <c r="E139" s="62"/>
      <c r="F139" s="250" t="s">
        <v>366</v>
      </c>
      <c r="G139" s="62"/>
      <c r="H139" s="62"/>
      <c r="I139" s="162"/>
      <c r="J139" s="62"/>
      <c r="K139" s="62"/>
      <c r="L139" s="60"/>
      <c r="M139" s="210"/>
      <c r="N139" s="41"/>
      <c r="O139" s="41"/>
      <c r="P139" s="41"/>
      <c r="Q139" s="41"/>
      <c r="R139" s="41"/>
      <c r="S139" s="41"/>
      <c r="T139" s="77"/>
      <c r="AT139" s="23" t="s">
        <v>187</v>
      </c>
      <c r="AU139" s="23" t="s">
        <v>83</v>
      </c>
    </row>
    <row r="140" spans="2:65" s="1" customFormat="1" ht="22.5" customHeight="1">
      <c r="B140" s="40"/>
      <c r="C140" s="192" t="s">
        <v>252</v>
      </c>
      <c r="D140" s="192" t="s">
        <v>133</v>
      </c>
      <c r="E140" s="193" t="s">
        <v>554</v>
      </c>
      <c r="F140" s="194" t="s">
        <v>555</v>
      </c>
      <c r="G140" s="195" t="s">
        <v>364</v>
      </c>
      <c r="H140" s="196">
        <v>8.2000000000000003E-2</v>
      </c>
      <c r="I140" s="197"/>
      <c r="J140" s="198">
        <f>ROUND(I140*H140,2)</f>
        <v>0</v>
      </c>
      <c r="K140" s="194" t="s">
        <v>154</v>
      </c>
      <c r="L140" s="60"/>
      <c r="M140" s="199" t="s">
        <v>22</v>
      </c>
      <c r="N140" s="200" t="s">
        <v>45</v>
      </c>
      <c r="O140" s="41"/>
      <c r="P140" s="201">
        <f>O140*H140</f>
        <v>0</v>
      </c>
      <c r="Q140" s="201">
        <v>0</v>
      </c>
      <c r="R140" s="201">
        <f>Q140*H140</f>
        <v>0</v>
      </c>
      <c r="S140" s="201">
        <v>0</v>
      </c>
      <c r="T140" s="202">
        <f>S140*H140</f>
        <v>0</v>
      </c>
      <c r="AR140" s="23" t="s">
        <v>146</v>
      </c>
      <c r="AT140" s="23" t="s">
        <v>133</v>
      </c>
      <c r="AU140" s="23" t="s">
        <v>83</v>
      </c>
      <c r="AY140" s="23" t="s">
        <v>130</v>
      </c>
      <c r="BE140" s="203">
        <f>IF(N140="základní",J140,0)</f>
        <v>0</v>
      </c>
      <c r="BF140" s="203">
        <f>IF(N140="snížená",J140,0)</f>
        <v>0</v>
      </c>
      <c r="BG140" s="203">
        <f>IF(N140="zákl. přenesená",J140,0)</f>
        <v>0</v>
      </c>
      <c r="BH140" s="203">
        <f>IF(N140="sníž. přenesená",J140,0)</f>
        <v>0</v>
      </c>
      <c r="BI140" s="203">
        <f>IF(N140="nulová",J140,0)</f>
        <v>0</v>
      </c>
      <c r="BJ140" s="23" t="s">
        <v>24</v>
      </c>
      <c r="BK140" s="203">
        <f>ROUND(I140*H140,2)</f>
        <v>0</v>
      </c>
      <c r="BL140" s="23" t="s">
        <v>146</v>
      </c>
      <c r="BM140" s="23" t="s">
        <v>556</v>
      </c>
    </row>
    <row r="141" spans="2:65" s="1" customFormat="1" ht="40.5">
      <c r="B141" s="40"/>
      <c r="C141" s="62"/>
      <c r="D141" s="208" t="s">
        <v>187</v>
      </c>
      <c r="E141" s="62"/>
      <c r="F141" s="209" t="s">
        <v>378</v>
      </c>
      <c r="G141" s="62"/>
      <c r="H141" s="62"/>
      <c r="I141" s="162"/>
      <c r="J141" s="62"/>
      <c r="K141" s="62"/>
      <c r="L141" s="60"/>
      <c r="M141" s="210"/>
      <c r="N141" s="41"/>
      <c r="O141" s="41"/>
      <c r="P141" s="41"/>
      <c r="Q141" s="41"/>
      <c r="R141" s="41"/>
      <c r="S141" s="41"/>
      <c r="T141" s="77"/>
      <c r="AT141" s="23" t="s">
        <v>187</v>
      </c>
      <c r="AU141" s="23" t="s">
        <v>83</v>
      </c>
    </row>
    <row r="142" spans="2:65" s="10" customFormat="1" ht="29.85" customHeight="1">
      <c r="B142" s="175"/>
      <c r="C142" s="176"/>
      <c r="D142" s="189" t="s">
        <v>73</v>
      </c>
      <c r="E142" s="190" t="s">
        <v>384</v>
      </c>
      <c r="F142" s="190" t="s">
        <v>385</v>
      </c>
      <c r="G142" s="176"/>
      <c r="H142" s="176"/>
      <c r="I142" s="179"/>
      <c r="J142" s="191">
        <f>BK142</f>
        <v>0</v>
      </c>
      <c r="K142" s="176"/>
      <c r="L142" s="181"/>
      <c r="M142" s="182"/>
      <c r="N142" s="183"/>
      <c r="O142" s="183"/>
      <c r="P142" s="184">
        <f>SUM(P143:P146)</f>
        <v>0</v>
      </c>
      <c r="Q142" s="183"/>
      <c r="R142" s="184">
        <f>SUM(R143:R146)</f>
        <v>0</v>
      </c>
      <c r="S142" s="183"/>
      <c r="T142" s="185">
        <f>SUM(T143:T146)</f>
        <v>0</v>
      </c>
      <c r="AR142" s="186" t="s">
        <v>24</v>
      </c>
      <c r="AT142" s="187" t="s">
        <v>73</v>
      </c>
      <c r="AU142" s="187" t="s">
        <v>24</v>
      </c>
      <c r="AY142" s="186" t="s">
        <v>130</v>
      </c>
      <c r="BK142" s="188">
        <f>SUM(BK143:BK146)</f>
        <v>0</v>
      </c>
    </row>
    <row r="143" spans="2:65" s="1" customFormat="1" ht="31.5" customHeight="1">
      <c r="B143" s="40"/>
      <c r="C143" s="192" t="s">
        <v>557</v>
      </c>
      <c r="D143" s="192" t="s">
        <v>133</v>
      </c>
      <c r="E143" s="193" t="s">
        <v>387</v>
      </c>
      <c r="F143" s="194" t="s">
        <v>388</v>
      </c>
      <c r="G143" s="195" t="s">
        <v>364</v>
      </c>
      <c r="H143" s="196">
        <v>0.98599999999999999</v>
      </c>
      <c r="I143" s="197"/>
      <c r="J143" s="198">
        <f>ROUND(I143*H143,2)</f>
        <v>0</v>
      </c>
      <c r="K143" s="194" t="s">
        <v>154</v>
      </c>
      <c r="L143" s="60"/>
      <c r="M143" s="199" t="s">
        <v>22</v>
      </c>
      <c r="N143" s="200" t="s">
        <v>45</v>
      </c>
      <c r="O143" s="41"/>
      <c r="P143" s="201">
        <f>O143*H143</f>
        <v>0</v>
      </c>
      <c r="Q143" s="201">
        <v>0</v>
      </c>
      <c r="R143" s="201">
        <f>Q143*H143</f>
        <v>0</v>
      </c>
      <c r="S143" s="201">
        <v>0</v>
      </c>
      <c r="T143" s="202">
        <f>S143*H143</f>
        <v>0</v>
      </c>
      <c r="AR143" s="23" t="s">
        <v>146</v>
      </c>
      <c r="AT143" s="23" t="s">
        <v>133</v>
      </c>
      <c r="AU143" s="23" t="s">
        <v>83</v>
      </c>
      <c r="AY143" s="23" t="s">
        <v>130</v>
      </c>
      <c r="BE143" s="203">
        <f>IF(N143="základní",J143,0)</f>
        <v>0</v>
      </c>
      <c r="BF143" s="203">
        <f>IF(N143="snížená",J143,0)</f>
        <v>0</v>
      </c>
      <c r="BG143" s="203">
        <f>IF(N143="zákl. přenesená",J143,0)</f>
        <v>0</v>
      </c>
      <c r="BH143" s="203">
        <f>IF(N143="sníž. přenesená",J143,0)</f>
        <v>0</v>
      </c>
      <c r="BI143" s="203">
        <f>IF(N143="nulová",J143,0)</f>
        <v>0</v>
      </c>
      <c r="BJ143" s="23" t="s">
        <v>24</v>
      </c>
      <c r="BK143" s="203">
        <f>ROUND(I143*H143,2)</f>
        <v>0</v>
      </c>
      <c r="BL143" s="23" t="s">
        <v>146</v>
      </c>
      <c r="BM143" s="23" t="s">
        <v>558</v>
      </c>
    </row>
    <row r="144" spans="2:65" s="1" customFormat="1" ht="27">
      <c r="B144" s="40"/>
      <c r="C144" s="62"/>
      <c r="D144" s="213" t="s">
        <v>187</v>
      </c>
      <c r="E144" s="62"/>
      <c r="F144" s="250" t="s">
        <v>390</v>
      </c>
      <c r="G144" s="62"/>
      <c r="H144" s="62"/>
      <c r="I144" s="162"/>
      <c r="J144" s="62"/>
      <c r="K144" s="62"/>
      <c r="L144" s="60"/>
      <c r="M144" s="210"/>
      <c r="N144" s="41"/>
      <c r="O144" s="41"/>
      <c r="P144" s="41"/>
      <c r="Q144" s="41"/>
      <c r="R144" s="41"/>
      <c r="S144" s="41"/>
      <c r="T144" s="77"/>
      <c r="AT144" s="23" t="s">
        <v>187</v>
      </c>
      <c r="AU144" s="23" t="s">
        <v>83</v>
      </c>
    </row>
    <row r="145" spans="2:65" s="1" customFormat="1" ht="44.25" customHeight="1">
      <c r="B145" s="40"/>
      <c r="C145" s="192" t="s">
        <v>10</v>
      </c>
      <c r="D145" s="192" t="s">
        <v>133</v>
      </c>
      <c r="E145" s="193" t="s">
        <v>392</v>
      </c>
      <c r="F145" s="194" t="s">
        <v>393</v>
      </c>
      <c r="G145" s="195" t="s">
        <v>364</v>
      </c>
      <c r="H145" s="196">
        <v>0.98599999999999999</v>
      </c>
      <c r="I145" s="197"/>
      <c r="J145" s="198">
        <f>ROUND(I145*H145,2)</f>
        <v>0</v>
      </c>
      <c r="K145" s="194" t="s">
        <v>154</v>
      </c>
      <c r="L145" s="60"/>
      <c r="M145" s="199" t="s">
        <v>22</v>
      </c>
      <c r="N145" s="200" t="s">
        <v>45</v>
      </c>
      <c r="O145" s="41"/>
      <c r="P145" s="201">
        <f>O145*H145</f>
        <v>0</v>
      </c>
      <c r="Q145" s="201">
        <v>0</v>
      </c>
      <c r="R145" s="201">
        <f>Q145*H145</f>
        <v>0</v>
      </c>
      <c r="S145" s="201">
        <v>0</v>
      </c>
      <c r="T145" s="202">
        <f>S145*H145</f>
        <v>0</v>
      </c>
      <c r="AR145" s="23" t="s">
        <v>146</v>
      </c>
      <c r="AT145" s="23" t="s">
        <v>133</v>
      </c>
      <c r="AU145" s="23" t="s">
        <v>83</v>
      </c>
      <c r="AY145" s="23" t="s">
        <v>130</v>
      </c>
      <c r="BE145" s="203">
        <f>IF(N145="základní",J145,0)</f>
        <v>0</v>
      </c>
      <c r="BF145" s="203">
        <f>IF(N145="snížená",J145,0)</f>
        <v>0</v>
      </c>
      <c r="BG145" s="203">
        <f>IF(N145="zákl. přenesená",J145,0)</f>
        <v>0</v>
      </c>
      <c r="BH145" s="203">
        <f>IF(N145="sníž. přenesená",J145,0)</f>
        <v>0</v>
      </c>
      <c r="BI145" s="203">
        <f>IF(N145="nulová",J145,0)</f>
        <v>0</v>
      </c>
      <c r="BJ145" s="23" t="s">
        <v>24</v>
      </c>
      <c r="BK145" s="203">
        <f>ROUND(I145*H145,2)</f>
        <v>0</v>
      </c>
      <c r="BL145" s="23" t="s">
        <v>146</v>
      </c>
      <c r="BM145" s="23" t="s">
        <v>559</v>
      </c>
    </row>
    <row r="146" spans="2:65" s="1" customFormat="1" ht="27">
      <c r="B146" s="40"/>
      <c r="C146" s="62"/>
      <c r="D146" s="208" t="s">
        <v>187</v>
      </c>
      <c r="E146" s="62"/>
      <c r="F146" s="209" t="s">
        <v>390</v>
      </c>
      <c r="G146" s="62"/>
      <c r="H146" s="62"/>
      <c r="I146" s="162"/>
      <c r="J146" s="62"/>
      <c r="K146" s="62"/>
      <c r="L146" s="60"/>
      <c r="M146" s="265"/>
      <c r="N146" s="205"/>
      <c r="O146" s="205"/>
      <c r="P146" s="205"/>
      <c r="Q146" s="205"/>
      <c r="R146" s="205"/>
      <c r="S146" s="205"/>
      <c r="T146" s="266"/>
      <c r="AT146" s="23" t="s">
        <v>187</v>
      </c>
      <c r="AU146" s="23" t="s">
        <v>83</v>
      </c>
    </row>
    <row r="147" spans="2:65" s="1" customFormat="1" ht="6.95" customHeight="1">
      <c r="B147" s="55"/>
      <c r="C147" s="56"/>
      <c r="D147" s="56"/>
      <c r="E147" s="56"/>
      <c r="F147" s="56"/>
      <c r="G147" s="56"/>
      <c r="H147" s="56"/>
      <c r="I147" s="138"/>
      <c r="J147" s="56"/>
      <c r="K147" s="56"/>
      <c r="L147" s="60"/>
    </row>
  </sheetData>
  <sheetProtection algorithmName="SHA-512" hashValue="Pk95aAunJpD5NrotCEZK67VtKsdXDWSVvDeC5aTMiC7xDl4jKt352AdlR5ojG4KfpNNeKu8mXFEXeOiJdzwhQg==" saltValue="XJOjltbXgJyNjr4NLZXOXQ==" spinCount="100000" sheet="1" objects="1" scenarios="1" formatCells="0" formatColumns="0" formatRows="0" sort="0" autoFilter="0"/>
  <autoFilter ref="C79:K146"/>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96</v>
      </c>
      <c r="G1" s="386" t="s">
        <v>97</v>
      </c>
      <c r="H1" s="386"/>
      <c r="I1" s="114"/>
      <c r="J1" s="113" t="s">
        <v>98</v>
      </c>
      <c r="K1" s="112" t="s">
        <v>99</v>
      </c>
      <c r="L1" s="113" t="s">
        <v>100</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45"/>
      <c r="M2" s="345"/>
      <c r="N2" s="345"/>
      <c r="O2" s="345"/>
      <c r="P2" s="345"/>
      <c r="Q2" s="345"/>
      <c r="R2" s="345"/>
      <c r="S2" s="345"/>
      <c r="T2" s="345"/>
      <c r="U2" s="345"/>
      <c r="V2" s="345"/>
      <c r="AT2" s="23" t="s">
        <v>95</v>
      </c>
    </row>
    <row r="3" spans="1:70" ht="6.95" customHeight="1">
      <c r="B3" s="24"/>
      <c r="C3" s="25"/>
      <c r="D3" s="25"/>
      <c r="E3" s="25"/>
      <c r="F3" s="25"/>
      <c r="G3" s="25"/>
      <c r="H3" s="25"/>
      <c r="I3" s="115"/>
      <c r="J3" s="25"/>
      <c r="K3" s="26"/>
      <c r="AT3" s="23" t="s">
        <v>83</v>
      </c>
    </row>
    <row r="4" spans="1:70" ht="36.950000000000003" customHeight="1">
      <c r="B4" s="27"/>
      <c r="C4" s="28"/>
      <c r="D4" s="29" t="s">
        <v>101</v>
      </c>
      <c r="E4" s="28"/>
      <c r="F4" s="28"/>
      <c r="G4" s="28"/>
      <c r="H4" s="28"/>
      <c r="I4" s="116"/>
      <c r="J4" s="28"/>
      <c r="K4" s="30"/>
      <c r="M4" s="31" t="s">
        <v>12</v>
      </c>
      <c r="AT4" s="23" t="s">
        <v>6</v>
      </c>
    </row>
    <row r="5" spans="1:70" ht="6.95" customHeight="1">
      <c r="B5" s="27"/>
      <c r="C5" s="28"/>
      <c r="D5" s="28"/>
      <c r="E5" s="28"/>
      <c r="F5" s="28"/>
      <c r="G5" s="28"/>
      <c r="H5" s="28"/>
      <c r="I5" s="116"/>
      <c r="J5" s="28"/>
      <c r="K5" s="30"/>
    </row>
    <row r="6" spans="1:70" ht="15">
      <c r="B6" s="27"/>
      <c r="C6" s="28"/>
      <c r="D6" s="36" t="s">
        <v>18</v>
      </c>
      <c r="E6" s="28"/>
      <c r="F6" s="28"/>
      <c r="G6" s="28"/>
      <c r="H6" s="28"/>
      <c r="I6" s="116"/>
      <c r="J6" s="28"/>
      <c r="K6" s="30"/>
    </row>
    <row r="7" spans="1:70" ht="22.5" customHeight="1">
      <c r="B7" s="27"/>
      <c r="C7" s="28"/>
      <c r="D7" s="28"/>
      <c r="E7" s="387" t="str">
        <f>'Rekapitulace stavby'!K6</f>
        <v>Evropská, Praha 6, č. akce 982</v>
      </c>
      <c r="F7" s="388"/>
      <c r="G7" s="388"/>
      <c r="H7" s="388"/>
      <c r="I7" s="116"/>
      <c r="J7" s="28"/>
      <c r="K7" s="30"/>
    </row>
    <row r="8" spans="1:70" s="1" customFormat="1" ht="15">
      <c r="B8" s="40"/>
      <c r="C8" s="41"/>
      <c r="D8" s="36" t="s">
        <v>102</v>
      </c>
      <c r="E8" s="41"/>
      <c r="F8" s="41"/>
      <c r="G8" s="41"/>
      <c r="H8" s="41"/>
      <c r="I8" s="117"/>
      <c r="J8" s="41"/>
      <c r="K8" s="44"/>
    </row>
    <row r="9" spans="1:70" s="1" customFormat="1" ht="36.950000000000003" customHeight="1">
      <c r="B9" s="40"/>
      <c r="C9" s="41"/>
      <c r="D9" s="41"/>
      <c r="E9" s="389" t="s">
        <v>560</v>
      </c>
      <c r="F9" s="390"/>
      <c r="G9" s="390"/>
      <c r="H9" s="390"/>
      <c r="I9" s="117"/>
      <c r="J9" s="41"/>
      <c r="K9" s="44"/>
    </row>
    <row r="10" spans="1:70" s="1" customFormat="1">
      <c r="B10" s="40"/>
      <c r="C10" s="41"/>
      <c r="D10" s="41"/>
      <c r="E10" s="41"/>
      <c r="F10" s="41"/>
      <c r="G10" s="41"/>
      <c r="H10" s="41"/>
      <c r="I10" s="117"/>
      <c r="J10" s="41"/>
      <c r="K10" s="44"/>
    </row>
    <row r="11" spans="1:70" s="1" customFormat="1" ht="14.45" customHeight="1">
      <c r="B11" s="40"/>
      <c r="C11" s="41"/>
      <c r="D11" s="36" t="s">
        <v>21</v>
      </c>
      <c r="E11" s="41"/>
      <c r="F11" s="34" t="s">
        <v>22</v>
      </c>
      <c r="G11" s="41"/>
      <c r="H11" s="41"/>
      <c r="I11" s="118" t="s">
        <v>23</v>
      </c>
      <c r="J11" s="34" t="s">
        <v>22</v>
      </c>
      <c r="K11" s="44"/>
    </row>
    <row r="12" spans="1:70" s="1" customFormat="1" ht="14.45" customHeight="1">
      <c r="B12" s="40"/>
      <c r="C12" s="41"/>
      <c r="D12" s="36" t="s">
        <v>25</v>
      </c>
      <c r="E12" s="41"/>
      <c r="F12" s="34" t="s">
        <v>26</v>
      </c>
      <c r="G12" s="41"/>
      <c r="H12" s="41"/>
      <c r="I12" s="118" t="s">
        <v>27</v>
      </c>
      <c r="J12" s="119" t="str">
        <f>'Rekapitulace stavby'!AN8</f>
        <v>17.03.2017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31</v>
      </c>
      <c r="E14" s="41"/>
      <c r="F14" s="41"/>
      <c r="G14" s="41"/>
      <c r="H14" s="41"/>
      <c r="I14" s="118" t="s">
        <v>32</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33</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34</v>
      </c>
      <c r="E17" s="41"/>
      <c r="F17" s="41"/>
      <c r="G17" s="41"/>
      <c r="H17" s="41"/>
      <c r="I17" s="118"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33</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36</v>
      </c>
      <c r="E20" s="41"/>
      <c r="F20" s="41"/>
      <c r="G20" s="41"/>
      <c r="H20" s="41"/>
      <c r="I20" s="118"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33</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38</v>
      </c>
      <c r="E23" s="41"/>
      <c r="F23" s="41"/>
      <c r="G23" s="41"/>
      <c r="H23" s="41"/>
      <c r="I23" s="117"/>
      <c r="J23" s="41"/>
      <c r="K23" s="44"/>
    </row>
    <row r="24" spans="2:11" s="6" customFormat="1" ht="22.5" customHeight="1">
      <c r="B24" s="120"/>
      <c r="C24" s="121"/>
      <c r="D24" s="121"/>
      <c r="E24" s="379" t="s">
        <v>22</v>
      </c>
      <c r="F24" s="379"/>
      <c r="G24" s="379"/>
      <c r="H24" s="379"/>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ROUND(SUM(BE78:BE81), 2)</f>
        <v>0</v>
      </c>
      <c r="G30" s="41"/>
      <c r="H30" s="41"/>
      <c r="I30" s="130">
        <v>0.21</v>
      </c>
      <c r="J30" s="129">
        <f>ROUND(ROUND((SUM(BE78:BE81)), 2)*I30, 2)</f>
        <v>0</v>
      </c>
      <c r="K30" s="44"/>
    </row>
    <row r="31" spans="2:11" s="1" customFormat="1" ht="14.45" customHeight="1">
      <c r="B31" s="40"/>
      <c r="C31" s="41"/>
      <c r="D31" s="41"/>
      <c r="E31" s="48" t="s">
        <v>46</v>
      </c>
      <c r="F31" s="129">
        <f>ROUND(SUM(BF78:BF81), 2)</f>
        <v>0</v>
      </c>
      <c r="G31" s="41"/>
      <c r="H31" s="41"/>
      <c r="I31" s="130">
        <v>0.15</v>
      </c>
      <c r="J31" s="129">
        <f>ROUND(ROUND((SUM(BF78:BF81)), 2)*I31, 2)</f>
        <v>0</v>
      </c>
      <c r="K31" s="44"/>
    </row>
    <row r="32" spans="2:11" s="1" customFormat="1" ht="14.45" hidden="1" customHeight="1">
      <c r="B32" s="40"/>
      <c r="C32" s="41"/>
      <c r="D32" s="41"/>
      <c r="E32" s="48" t="s">
        <v>47</v>
      </c>
      <c r="F32" s="129">
        <f>ROUND(SUM(BG78:BG81), 2)</f>
        <v>0</v>
      </c>
      <c r="G32" s="41"/>
      <c r="H32" s="41"/>
      <c r="I32" s="130">
        <v>0.21</v>
      </c>
      <c r="J32" s="129">
        <v>0</v>
      </c>
      <c r="K32" s="44"/>
    </row>
    <row r="33" spans="2:11" s="1" customFormat="1" ht="14.45" hidden="1" customHeight="1">
      <c r="B33" s="40"/>
      <c r="C33" s="41"/>
      <c r="D33" s="41"/>
      <c r="E33" s="48" t="s">
        <v>48</v>
      </c>
      <c r="F33" s="129">
        <f>ROUND(SUM(BH78:BH81), 2)</f>
        <v>0</v>
      </c>
      <c r="G33" s="41"/>
      <c r="H33" s="41"/>
      <c r="I33" s="130">
        <v>0.15</v>
      </c>
      <c r="J33" s="129">
        <v>0</v>
      </c>
      <c r="K33" s="44"/>
    </row>
    <row r="34" spans="2:11" s="1" customFormat="1" ht="14.45" hidden="1" customHeight="1">
      <c r="B34" s="40"/>
      <c r="C34" s="41"/>
      <c r="D34" s="41"/>
      <c r="E34" s="48" t="s">
        <v>49</v>
      </c>
      <c r="F34" s="129">
        <f>ROUND(SUM(BI78:BI81),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104</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7" t="str">
        <f>E7</f>
        <v>Evropská, Praha 6, č. akce 982</v>
      </c>
      <c r="F45" s="388"/>
      <c r="G45" s="388"/>
      <c r="H45" s="388"/>
      <c r="I45" s="117"/>
      <c r="J45" s="41"/>
      <c r="K45" s="44"/>
    </row>
    <row r="46" spans="2:11" s="1" customFormat="1" ht="14.45" customHeight="1">
      <c r="B46" s="40"/>
      <c r="C46" s="36" t="s">
        <v>102</v>
      </c>
      <c r="D46" s="41"/>
      <c r="E46" s="41"/>
      <c r="F46" s="41"/>
      <c r="G46" s="41"/>
      <c r="H46" s="41"/>
      <c r="I46" s="117"/>
      <c r="J46" s="41"/>
      <c r="K46" s="44"/>
    </row>
    <row r="47" spans="2:11" s="1" customFormat="1" ht="23.25" customHeight="1">
      <c r="B47" s="40"/>
      <c r="C47" s="41"/>
      <c r="D47" s="41"/>
      <c r="E47" s="389" t="str">
        <f>E9</f>
        <v>SO 172 - Přechodné dopravní značení</v>
      </c>
      <c r="F47" s="390"/>
      <c r="G47" s="390"/>
      <c r="H47" s="390"/>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25</v>
      </c>
      <c r="D49" s="41"/>
      <c r="E49" s="41"/>
      <c r="F49" s="34" t="str">
        <f>F12</f>
        <v xml:space="preserve"> </v>
      </c>
      <c r="G49" s="41"/>
      <c r="H49" s="41"/>
      <c r="I49" s="118" t="s">
        <v>27</v>
      </c>
      <c r="J49" s="119" t="str">
        <f>IF(J12="","",J12)</f>
        <v>17.03.2017</v>
      </c>
      <c r="K49" s="44"/>
    </row>
    <row r="50" spans="2:47" s="1" customFormat="1" ht="6.95" customHeight="1">
      <c r="B50" s="40"/>
      <c r="C50" s="41"/>
      <c r="D50" s="41"/>
      <c r="E50" s="41"/>
      <c r="F50" s="41"/>
      <c r="G50" s="41"/>
      <c r="H50" s="41"/>
      <c r="I50" s="117"/>
      <c r="J50" s="41"/>
      <c r="K50" s="44"/>
    </row>
    <row r="51" spans="2:47" s="1" customFormat="1" ht="15">
      <c r="B51" s="40"/>
      <c r="C51" s="36" t="s">
        <v>31</v>
      </c>
      <c r="D51" s="41"/>
      <c r="E51" s="41"/>
      <c r="F51" s="34" t="str">
        <f>E15</f>
        <v xml:space="preserve"> </v>
      </c>
      <c r="G51" s="41"/>
      <c r="H51" s="41"/>
      <c r="I51" s="118" t="s">
        <v>36</v>
      </c>
      <c r="J51" s="34" t="str">
        <f>E21</f>
        <v xml:space="preserve"> </v>
      </c>
      <c r="K51" s="44"/>
    </row>
    <row r="52" spans="2:47" s="1" customFormat="1" ht="14.45" customHeight="1">
      <c r="B52" s="40"/>
      <c r="C52" s="36" t="s">
        <v>34</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105</v>
      </c>
      <c r="D54" s="131"/>
      <c r="E54" s="131"/>
      <c r="F54" s="131"/>
      <c r="G54" s="131"/>
      <c r="H54" s="131"/>
      <c r="I54" s="144"/>
      <c r="J54" s="145" t="s">
        <v>106</v>
      </c>
      <c r="K54" s="146"/>
    </row>
    <row r="55" spans="2:47" s="1" customFormat="1" ht="10.35" customHeight="1">
      <c r="B55" s="40"/>
      <c r="C55" s="41"/>
      <c r="D55" s="41"/>
      <c r="E55" s="41"/>
      <c r="F55" s="41"/>
      <c r="G55" s="41"/>
      <c r="H55" s="41"/>
      <c r="I55" s="117"/>
      <c r="J55" s="41"/>
      <c r="K55" s="44"/>
    </row>
    <row r="56" spans="2:47" s="1" customFormat="1" ht="29.25" customHeight="1">
      <c r="B56" s="40"/>
      <c r="C56" s="147" t="s">
        <v>107</v>
      </c>
      <c r="D56" s="41"/>
      <c r="E56" s="41"/>
      <c r="F56" s="41"/>
      <c r="G56" s="41"/>
      <c r="H56" s="41"/>
      <c r="I56" s="117"/>
      <c r="J56" s="127">
        <f>J78</f>
        <v>0</v>
      </c>
      <c r="K56" s="44"/>
      <c r="AU56" s="23" t="s">
        <v>108</v>
      </c>
    </row>
    <row r="57" spans="2:47" s="7" customFormat="1" ht="24.95" customHeight="1">
      <c r="B57" s="148"/>
      <c r="C57" s="149"/>
      <c r="D57" s="150" t="s">
        <v>168</v>
      </c>
      <c r="E57" s="151"/>
      <c r="F57" s="151"/>
      <c r="G57" s="151"/>
      <c r="H57" s="151"/>
      <c r="I57" s="152"/>
      <c r="J57" s="153">
        <f>J79</f>
        <v>0</v>
      </c>
      <c r="K57" s="154"/>
    </row>
    <row r="58" spans="2:47" s="8" customFormat="1" ht="19.899999999999999" customHeight="1">
      <c r="B58" s="155"/>
      <c r="C58" s="156"/>
      <c r="D58" s="157" t="s">
        <v>173</v>
      </c>
      <c r="E58" s="158"/>
      <c r="F58" s="158"/>
      <c r="G58" s="158"/>
      <c r="H58" s="158"/>
      <c r="I58" s="159"/>
      <c r="J58" s="160">
        <f>J80</f>
        <v>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113</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18</v>
      </c>
      <c r="D67" s="62"/>
      <c r="E67" s="62"/>
      <c r="F67" s="62"/>
      <c r="G67" s="62"/>
      <c r="H67" s="62"/>
      <c r="I67" s="162"/>
      <c r="J67" s="62"/>
      <c r="K67" s="62"/>
      <c r="L67" s="60"/>
    </row>
    <row r="68" spans="2:63" s="1" customFormat="1" ht="22.5" customHeight="1">
      <c r="B68" s="40"/>
      <c r="C68" s="62"/>
      <c r="D68" s="62"/>
      <c r="E68" s="383" t="str">
        <f>E7</f>
        <v>Evropská, Praha 6, č. akce 982</v>
      </c>
      <c r="F68" s="384"/>
      <c r="G68" s="384"/>
      <c r="H68" s="384"/>
      <c r="I68" s="162"/>
      <c r="J68" s="62"/>
      <c r="K68" s="62"/>
      <c r="L68" s="60"/>
    </row>
    <row r="69" spans="2:63" s="1" customFormat="1" ht="14.45" customHeight="1">
      <c r="B69" s="40"/>
      <c r="C69" s="64" t="s">
        <v>102</v>
      </c>
      <c r="D69" s="62"/>
      <c r="E69" s="62"/>
      <c r="F69" s="62"/>
      <c r="G69" s="62"/>
      <c r="H69" s="62"/>
      <c r="I69" s="162"/>
      <c r="J69" s="62"/>
      <c r="K69" s="62"/>
      <c r="L69" s="60"/>
    </row>
    <row r="70" spans="2:63" s="1" customFormat="1" ht="23.25" customHeight="1">
      <c r="B70" s="40"/>
      <c r="C70" s="62"/>
      <c r="D70" s="62"/>
      <c r="E70" s="351" t="str">
        <f>E9</f>
        <v>SO 172 - Přechodné dopravní značení</v>
      </c>
      <c r="F70" s="385"/>
      <c r="G70" s="385"/>
      <c r="H70" s="385"/>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25</v>
      </c>
      <c r="D72" s="62"/>
      <c r="E72" s="62"/>
      <c r="F72" s="163" t="str">
        <f>F12</f>
        <v xml:space="preserve"> </v>
      </c>
      <c r="G72" s="62"/>
      <c r="H72" s="62"/>
      <c r="I72" s="164" t="s">
        <v>27</v>
      </c>
      <c r="J72" s="72" t="str">
        <f>IF(J12="","",J12)</f>
        <v>17.03.2017</v>
      </c>
      <c r="K72" s="62"/>
      <c r="L72" s="60"/>
    </row>
    <row r="73" spans="2:63" s="1" customFormat="1" ht="6.95" customHeight="1">
      <c r="B73" s="40"/>
      <c r="C73" s="62"/>
      <c r="D73" s="62"/>
      <c r="E73" s="62"/>
      <c r="F73" s="62"/>
      <c r="G73" s="62"/>
      <c r="H73" s="62"/>
      <c r="I73" s="162"/>
      <c r="J73" s="62"/>
      <c r="K73" s="62"/>
      <c r="L73" s="60"/>
    </row>
    <row r="74" spans="2:63" s="1" customFormat="1" ht="15">
      <c r="B74" s="40"/>
      <c r="C74" s="64" t="s">
        <v>31</v>
      </c>
      <c r="D74" s="62"/>
      <c r="E74" s="62"/>
      <c r="F74" s="163" t="str">
        <f>E15</f>
        <v xml:space="preserve"> </v>
      </c>
      <c r="G74" s="62"/>
      <c r="H74" s="62"/>
      <c r="I74" s="164" t="s">
        <v>36</v>
      </c>
      <c r="J74" s="163" t="str">
        <f>E21</f>
        <v xml:space="preserve"> </v>
      </c>
      <c r="K74" s="62"/>
      <c r="L74" s="60"/>
    </row>
    <row r="75" spans="2:63" s="1" customFormat="1" ht="14.45" customHeight="1">
      <c r="B75" s="40"/>
      <c r="C75" s="64" t="s">
        <v>34</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114</v>
      </c>
      <c r="D77" s="167" t="s">
        <v>59</v>
      </c>
      <c r="E77" s="167" t="s">
        <v>55</v>
      </c>
      <c r="F77" s="167" t="s">
        <v>115</v>
      </c>
      <c r="G77" s="167" t="s">
        <v>116</v>
      </c>
      <c r="H77" s="167" t="s">
        <v>117</v>
      </c>
      <c r="I77" s="168" t="s">
        <v>118</v>
      </c>
      <c r="J77" s="167" t="s">
        <v>106</v>
      </c>
      <c r="K77" s="169" t="s">
        <v>119</v>
      </c>
      <c r="L77" s="170"/>
      <c r="M77" s="80" t="s">
        <v>120</v>
      </c>
      <c r="N77" s="81" t="s">
        <v>44</v>
      </c>
      <c r="O77" s="81" t="s">
        <v>121</v>
      </c>
      <c r="P77" s="81" t="s">
        <v>122</v>
      </c>
      <c r="Q77" s="81" t="s">
        <v>123</v>
      </c>
      <c r="R77" s="81" t="s">
        <v>124</v>
      </c>
      <c r="S77" s="81" t="s">
        <v>125</v>
      </c>
      <c r="T77" s="82" t="s">
        <v>126</v>
      </c>
    </row>
    <row r="78" spans="2:63" s="1" customFormat="1" ht="29.25" customHeight="1">
      <c r="B78" s="40"/>
      <c r="C78" s="86" t="s">
        <v>107</v>
      </c>
      <c r="D78" s="62"/>
      <c r="E78" s="62"/>
      <c r="F78" s="62"/>
      <c r="G78" s="62"/>
      <c r="H78" s="62"/>
      <c r="I78" s="162"/>
      <c r="J78" s="171">
        <f>BK78</f>
        <v>0</v>
      </c>
      <c r="K78" s="62"/>
      <c r="L78" s="60"/>
      <c r="M78" s="83"/>
      <c r="N78" s="84"/>
      <c r="O78" s="84"/>
      <c r="P78" s="172">
        <f>P79</f>
        <v>0</v>
      </c>
      <c r="Q78" s="84"/>
      <c r="R78" s="172">
        <f>R79</f>
        <v>0</v>
      </c>
      <c r="S78" s="84"/>
      <c r="T78" s="173">
        <f>T79</f>
        <v>0</v>
      </c>
      <c r="AT78" s="23" t="s">
        <v>73</v>
      </c>
      <c r="AU78" s="23" t="s">
        <v>108</v>
      </c>
      <c r="BK78" s="174">
        <f>BK79</f>
        <v>0</v>
      </c>
    </row>
    <row r="79" spans="2:63" s="10" customFormat="1" ht="37.35" customHeight="1">
      <c r="B79" s="175"/>
      <c r="C79" s="176"/>
      <c r="D79" s="177" t="s">
        <v>73</v>
      </c>
      <c r="E79" s="178" t="s">
        <v>180</v>
      </c>
      <c r="F79" s="178" t="s">
        <v>181</v>
      </c>
      <c r="G79" s="176"/>
      <c r="H79" s="176"/>
      <c r="I79" s="179"/>
      <c r="J79" s="180">
        <f>BK79</f>
        <v>0</v>
      </c>
      <c r="K79" s="176"/>
      <c r="L79" s="181"/>
      <c r="M79" s="182"/>
      <c r="N79" s="183"/>
      <c r="O79" s="183"/>
      <c r="P79" s="184">
        <f>P80</f>
        <v>0</v>
      </c>
      <c r="Q79" s="183"/>
      <c r="R79" s="184">
        <f>R80</f>
        <v>0</v>
      </c>
      <c r="S79" s="183"/>
      <c r="T79" s="185">
        <f>T80</f>
        <v>0</v>
      </c>
      <c r="AR79" s="186" t="s">
        <v>24</v>
      </c>
      <c r="AT79" s="187" t="s">
        <v>73</v>
      </c>
      <c r="AU79" s="187" t="s">
        <v>74</v>
      </c>
      <c r="AY79" s="186" t="s">
        <v>130</v>
      </c>
      <c r="BK79" s="188">
        <f>BK80</f>
        <v>0</v>
      </c>
    </row>
    <row r="80" spans="2:63" s="10" customFormat="1" ht="19.899999999999999" customHeight="1">
      <c r="B80" s="175"/>
      <c r="C80" s="176"/>
      <c r="D80" s="189" t="s">
        <v>73</v>
      </c>
      <c r="E80" s="190" t="s">
        <v>218</v>
      </c>
      <c r="F80" s="190" t="s">
        <v>300</v>
      </c>
      <c r="G80" s="176"/>
      <c r="H80" s="176"/>
      <c r="I80" s="179"/>
      <c r="J80" s="191">
        <f>BK80</f>
        <v>0</v>
      </c>
      <c r="K80" s="176"/>
      <c r="L80" s="181"/>
      <c r="M80" s="182"/>
      <c r="N80" s="183"/>
      <c r="O80" s="183"/>
      <c r="P80" s="184">
        <f>P81</f>
        <v>0</v>
      </c>
      <c r="Q80" s="183"/>
      <c r="R80" s="184">
        <f>R81</f>
        <v>0</v>
      </c>
      <c r="S80" s="183"/>
      <c r="T80" s="185">
        <f>T81</f>
        <v>0</v>
      </c>
      <c r="AR80" s="186" t="s">
        <v>24</v>
      </c>
      <c r="AT80" s="187" t="s">
        <v>73</v>
      </c>
      <c r="AU80" s="187" t="s">
        <v>24</v>
      </c>
      <c r="AY80" s="186" t="s">
        <v>130</v>
      </c>
      <c r="BK80" s="188">
        <f>BK81</f>
        <v>0</v>
      </c>
    </row>
    <row r="81" spans="2:65" s="1" customFormat="1" ht="22.5" customHeight="1">
      <c r="B81" s="40"/>
      <c r="C81" s="192" t="s">
        <v>9</v>
      </c>
      <c r="D81" s="192" t="s">
        <v>133</v>
      </c>
      <c r="E81" s="193" t="s">
        <v>561</v>
      </c>
      <c r="F81" s="194" t="s">
        <v>562</v>
      </c>
      <c r="G81" s="195" t="s">
        <v>136</v>
      </c>
      <c r="H81" s="196">
        <v>1</v>
      </c>
      <c r="I81" s="197"/>
      <c r="J81" s="198">
        <f>ROUND(I81*H81,2)</f>
        <v>0</v>
      </c>
      <c r="K81" s="194" t="s">
        <v>22</v>
      </c>
      <c r="L81" s="60"/>
      <c r="M81" s="199" t="s">
        <v>22</v>
      </c>
      <c r="N81" s="204" t="s">
        <v>45</v>
      </c>
      <c r="O81" s="205"/>
      <c r="P81" s="206">
        <f>O81*H81</f>
        <v>0</v>
      </c>
      <c r="Q81" s="206">
        <v>0</v>
      </c>
      <c r="R81" s="206">
        <f>Q81*H81</f>
        <v>0</v>
      </c>
      <c r="S81" s="206">
        <v>0</v>
      </c>
      <c r="T81" s="207">
        <f>S81*H81</f>
        <v>0</v>
      </c>
      <c r="AR81" s="23" t="s">
        <v>146</v>
      </c>
      <c r="AT81" s="23" t="s">
        <v>133</v>
      </c>
      <c r="AU81" s="23" t="s">
        <v>83</v>
      </c>
      <c r="AY81" s="23" t="s">
        <v>130</v>
      </c>
      <c r="BE81" s="203">
        <f>IF(N81="základní",J81,0)</f>
        <v>0</v>
      </c>
      <c r="BF81" s="203">
        <f>IF(N81="snížená",J81,0)</f>
        <v>0</v>
      </c>
      <c r="BG81" s="203">
        <f>IF(N81="zákl. přenesená",J81,0)</f>
        <v>0</v>
      </c>
      <c r="BH81" s="203">
        <f>IF(N81="sníž. přenesená",J81,0)</f>
        <v>0</v>
      </c>
      <c r="BI81" s="203">
        <f>IF(N81="nulová",J81,0)</f>
        <v>0</v>
      </c>
      <c r="BJ81" s="23" t="s">
        <v>24</v>
      </c>
      <c r="BK81" s="203">
        <f>ROUND(I81*H81,2)</f>
        <v>0</v>
      </c>
      <c r="BL81" s="23" t="s">
        <v>146</v>
      </c>
      <c r="BM81" s="23" t="s">
        <v>563</v>
      </c>
    </row>
    <row r="82" spans="2:65" s="1" customFormat="1" ht="6.95" customHeight="1">
      <c r="B82" s="55"/>
      <c r="C82" s="56"/>
      <c r="D82" s="56"/>
      <c r="E82" s="56"/>
      <c r="F82" s="56"/>
      <c r="G82" s="56"/>
      <c r="H82" s="56"/>
      <c r="I82" s="138"/>
      <c r="J82" s="56"/>
      <c r="K82" s="56"/>
      <c r="L82" s="60"/>
    </row>
  </sheetData>
  <sheetProtection algorithmName="SHA-512" hashValue="69AP8ioxYetHRWI3oXRfSf2fGUTZxcy63alehFoEaODNhvm4Cu+/o26J6rcO+gMtQkRyNzeEePu6iVA49a57Rw==" saltValue="4oxUPEioyNQw0WU0EBJIqA==" spinCount="100000" sheet="1" objects="1" scenarios="1" formatCells="0" formatColumns="0" formatRows="0" sort="0" autoFilter="0"/>
  <autoFilter ref="C77:K81"/>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7" customWidth="1"/>
    <col min="2" max="2" width="1.6640625" style="267" customWidth="1"/>
    <col min="3" max="4" width="5" style="267" customWidth="1"/>
    <col min="5" max="5" width="11.6640625" style="267" customWidth="1"/>
    <col min="6" max="6" width="9.1640625" style="267" customWidth="1"/>
    <col min="7" max="7" width="5" style="267" customWidth="1"/>
    <col min="8" max="8" width="77.83203125" style="267" customWidth="1"/>
    <col min="9" max="10" width="20" style="267" customWidth="1"/>
    <col min="11" max="11" width="1.6640625" style="267" customWidth="1"/>
  </cols>
  <sheetData>
    <row r="1" spans="2:11" ht="37.5" customHeight="1"/>
    <row r="2" spans="2:11" ht="7.5" customHeight="1">
      <c r="B2" s="268"/>
      <c r="C2" s="269"/>
      <c r="D2" s="269"/>
      <c r="E2" s="269"/>
      <c r="F2" s="269"/>
      <c r="G2" s="269"/>
      <c r="H2" s="269"/>
      <c r="I2" s="269"/>
      <c r="J2" s="269"/>
      <c r="K2" s="270"/>
    </row>
    <row r="3" spans="2:11" s="14" customFormat="1" ht="45" customHeight="1">
      <c r="B3" s="271"/>
      <c r="C3" s="392" t="s">
        <v>564</v>
      </c>
      <c r="D3" s="392"/>
      <c r="E3" s="392"/>
      <c r="F3" s="392"/>
      <c r="G3" s="392"/>
      <c r="H3" s="392"/>
      <c r="I3" s="392"/>
      <c r="J3" s="392"/>
      <c r="K3" s="272"/>
    </row>
    <row r="4" spans="2:11" ht="25.5" customHeight="1">
      <c r="B4" s="273"/>
      <c r="C4" s="393" t="s">
        <v>565</v>
      </c>
      <c r="D4" s="393"/>
      <c r="E4" s="393"/>
      <c r="F4" s="393"/>
      <c r="G4" s="393"/>
      <c r="H4" s="393"/>
      <c r="I4" s="393"/>
      <c r="J4" s="393"/>
      <c r="K4" s="274"/>
    </row>
    <row r="5" spans="2:11" ht="5.25" customHeight="1">
      <c r="B5" s="273"/>
      <c r="C5" s="275"/>
      <c r="D5" s="275"/>
      <c r="E5" s="275"/>
      <c r="F5" s="275"/>
      <c r="G5" s="275"/>
      <c r="H5" s="275"/>
      <c r="I5" s="275"/>
      <c r="J5" s="275"/>
      <c r="K5" s="274"/>
    </row>
    <row r="6" spans="2:11" ht="15" customHeight="1">
      <c r="B6" s="273"/>
      <c r="C6" s="391" t="s">
        <v>566</v>
      </c>
      <c r="D6" s="391"/>
      <c r="E6" s="391"/>
      <c r="F6" s="391"/>
      <c r="G6" s="391"/>
      <c r="H6" s="391"/>
      <c r="I6" s="391"/>
      <c r="J6" s="391"/>
      <c r="K6" s="274"/>
    </row>
    <row r="7" spans="2:11" ht="15" customHeight="1">
      <c r="B7" s="277"/>
      <c r="C7" s="391" t="s">
        <v>567</v>
      </c>
      <c r="D7" s="391"/>
      <c r="E7" s="391"/>
      <c r="F7" s="391"/>
      <c r="G7" s="391"/>
      <c r="H7" s="391"/>
      <c r="I7" s="391"/>
      <c r="J7" s="391"/>
      <c r="K7" s="274"/>
    </row>
    <row r="8" spans="2:11" ht="12.75" customHeight="1">
      <c r="B8" s="277"/>
      <c r="C8" s="276"/>
      <c r="D8" s="276"/>
      <c r="E8" s="276"/>
      <c r="F8" s="276"/>
      <c r="G8" s="276"/>
      <c r="H8" s="276"/>
      <c r="I8" s="276"/>
      <c r="J8" s="276"/>
      <c r="K8" s="274"/>
    </row>
    <row r="9" spans="2:11" ht="15" customHeight="1">
      <c r="B9" s="277"/>
      <c r="C9" s="391" t="s">
        <v>568</v>
      </c>
      <c r="D9" s="391"/>
      <c r="E9" s="391"/>
      <c r="F9" s="391"/>
      <c r="G9" s="391"/>
      <c r="H9" s="391"/>
      <c r="I9" s="391"/>
      <c r="J9" s="391"/>
      <c r="K9" s="274"/>
    </row>
    <row r="10" spans="2:11" ht="15" customHeight="1">
      <c r="B10" s="277"/>
      <c r="C10" s="276"/>
      <c r="D10" s="391" t="s">
        <v>569</v>
      </c>
      <c r="E10" s="391"/>
      <c r="F10" s="391"/>
      <c r="G10" s="391"/>
      <c r="H10" s="391"/>
      <c r="I10" s="391"/>
      <c r="J10" s="391"/>
      <c r="K10" s="274"/>
    </row>
    <row r="11" spans="2:11" ht="15" customHeight="1">
      <c r="B11" s="277"/>
      <c r="C11" s="278"/>
      <c r="D11" s="391" t="s">
        <v>570</v>
      </c>
      <c r="E11" s="391"/>
      <c r="F11" s="391"/>
      <c r="G11" s="391"/>
      <c r="H11" s="391"/>
      <c r="I11" s="391"/>
      <c r="J11" s="391"/>
      <c r="K11" s="274"/>
    </row>
    <row r="12" spans="2:11" ht="12.75" customHeight="1">
      <c r="B12" s="277"/>
      <c r="C12" s="278"/>
      <c r="D12" s="278"/>
      <c r="E12" s="278"/>
      <c r="F12" s="278"/>
      <c r="G12" s="278"/>
      <c r="H12" s="278"/>
      <c r="I12" s="278"/>
      <c r="J12" s="278"/>
      <c r="K12" s="274"/>
    </row>
    <row r="13" spans="2:11" ht="15" customHeight="1">
      <c r="B13" s="277"/>
      <c r="C13" s="278"/>
      <c r="D13" s="391" t="s">
        <v>571</v>
      </c>
      <c r="E13" s="391"/>
      <c r="F13" s="391"/>
      <c r="G13" s="391"/>
      <c r="H13" s="391"/>
      <c r="I13" s="391"/>
      <c r="J13" s="391"/>
      <c r="K13" s="274"/>
    </row>
    <row r="14" spans="2:11" ht="15" customHeight="1">
      <c r="B14" s="277"/>
      <c r="C14" s="278"/>
      <c r="D14" s="391" t="s">
        <v>572</v>
      </c>
      <c r="E14" s="391"/>
      <c r="F14" s="391"/>
      <c r="G14" s="391"/>
      <c r="H14" s="391"/>
      <c r="I14" s="391"/>
      <c r="J14" s="391"/>
      <c r="K14" s="274"/>
    </row>
    <row r="15" spans="2:11" ht="15" customHeight="1">
      <c r="B15" s="277"/>
      <c r="C15" s="278"/>
      <c r="D15" s="391" t="s">
        <v>573</v>
      </c>
      <c r="E15" s="391"/>
      <c r="F15" s="391"/>
      <c r="G15" s="391"/>
      <c r="H15" s="391"/>
      <c r="I15" s="391"/>
      <c r="J15" s="391"/>
      <c r="K15" s="274"/>
    </row>
    <row r="16" spans="2:11" ht="15" customHeight="1">
      <c r="B16" s="277"/>
      <c r="C16" s="278"/>
      <c r="D16" s="278"/>
      <c r="E16" s="279" t="s">
        <v>81</v>
      </c>
      <c r="F16" s="391" t="s">
        <v>574</v>
      </c>
      <c r="G16" s="391"/>
      <c r="H16" s="391"/>
      <c r="I16" s="391"/>
      <c r="J16" s="391"/>
      <c r="K16" s="274"/>
    </row>
    <row r="17" spans="2:11" ht="15" customHeight="1">
      <c r="B17" s="277"/>
      <c r="C17" s="278"/>
      <c r="D17" s="278"/>
      <c r="E17" s="279" t="s">
        <v>575</v>
      </c>
      <c r="F17" s="391" t="s">
        <v>576</v>
      </c>
      <c r="G17" s="391"/>
      <c r="H17" s="391"/>
      <c r="I17" s="391"/>
      <c r="J17" s="391"/>
      <c r="K17" s="274"/>
    </row>
    <row r="18" spans="2:11" ht="15" customHeight="1">
      <c r="B18" s="277"/>
      <c r="C18" s="278"/>
      <c r="D18" s="278"/>
      <c r="E18" s="279" t="s">
        <v>577</v>
      </c>
      <c r="F18" s="391" t="s">
        <v>578</v>
      </c>
      <c r="G18" s="391"/>
      <c r="H18" s="391"/>
      <c r="I18" s="391"/>
      <c r="J18" s="391"/>
      <c r="K18" s="274"/>
    </row>
    <row r="19" spans="2:11" ht="15" customHeight="1">
      <c r="B19" s="277"/>
      <c r="C19" s="278"/>
      <c r="D19" s="278"/>
      <c r="E19" s="279" t="s">
        <v>579</v>
      </c>
      <c r="F19" s="391" t="s">
        <v>80</v>
      </c>
      <c r="G19" s="391"/>
      <c r="H19" s="391"/>
      <c r="I19" s="391"/>
      <c r="J19" s="391"/>
      <c r="K19" s="274"/>
    </row>
    <row r="20" spans="2:11" ht="15" customHeight="1">
      <c r="B20" s="277"/>
      <c r="C20" s="278"/>
      <c r="D20" s="278"/>
      <c r="E20" s="279" t="s">
        <v>580</v>
      </c>
      <c r="F20" s="391" t="s">
        <v>581</v>
      </c>
      <c r="G20" s="391"/>
      <c r="H20" s="391"/>
      <c r="I20" s="391"/>
      <c r="J20" s="391"/>
      <c r="K20" s="274"/>
    </row>
    <row r="21" spans="2:11" ht="15" customHeight="1">
      <c r="B21" s="277"/>
      <c r="C21" s="278"/>
      <c r="D21" s="278"/>
      <c r="E21" s="279" t="s">
        <v>582</v>
      </c>
      <c r="F21" s="391" t="s">
        <v>583</v>
      </c>
      <c r="G21" s="391"/>
      <c r="H21" s="391"/>
      <c r="I21" s="391"/>
      <c r="J21" s="391"/>
      <c r="K21" s="274"/>
    </row>
    <row r="22" spans="2:11" ht="12.75" customHeight="1">
      <c r="B22" s="277"/>
      <c r="C22" s="278"/>
      <c r="D22" s="278"/>
      <c r="E22" s="278"/>
      <c r="F22" s="278"/>
      <c r="G22" s="278"/>
      <c r="H22" s="278"/>
      <c r="I22" s="278"/>
      <c r="J22" s="278"/>
      <c r="K22" s="274"/>
    </row>
    <row r="23" spans="2:11" ht="15" customHeight="1">
      <c r="B23" s="277"/>
      <c r="C23" s="391" t="s">
        <v>584</v>
      </c>
      <c r="D23" s="391"/>
      <c r="E23" s="391"/>
      <c r="F23" s="391"/>
      <c r="G23" s="391"/>
      <c r="H23" s="391"/>
      <c r="I23" s="391"/>
      <c r="J23" s="391"/>
      <c r="K23" s="274"/>
    </row>
    <row r="24" spans="2:11" ht="15" customHeight="1">
      <c r="B24" s="277"/>
      <c r="C24" s="391" t="s">
        <v>585</v>
      </c>
      <c r="D24" s="391"/>
      <c r="E24" s="391"/>
      <c r="F24" s="391"/>
      <c r="G24" s="391"/>
      <c r="H24" s="391"/>
      <c r="I24" s="391"/>
      <c r="J24" s="391"/>
      <c r="K24" s="274"/>
    </row>
    <row r="25" spans="2:11" ht="15" customHeight="1">
      <c r="B25" s="277"/>
      <c r="C25" s="276"/>
      <c r="D25" s="391" t="s">
        <v>586</v>
      </c>
      <c r="E25" s="391"/>
      <c r="F25" s="391"/>
      <c r="G25" s="391"/>
      <c r="H25" s="391"/>
      <c r="I25" s="391"/>
      <c r="J25" s="391"/>
      <c r="K25" s="274"/>
    </row>
    <row r="26" spans="2:11" ht="15" customHeight="1">
      <c r="B26" s="277"/>
      <c r="C26" s="278"/>
      <c r="D26" s="391" t="s">
        <v>587</v>
      </c>
      <c r="E26" s="391"/>
      <c r="F26" s="391"/>
      <c r="G26" s="391"/>
      <c r="H26" s="391"/>
      <c r="I26" s="391"/>
      <c r="J26" s="391"/>
      <c r="K26" s="274"/>
    </row>
    <row r="27" spans="2:11" ht="12.75" customHeight="1">
      <c r="B27" s="277"/>
      <c r="C27" s="278"/>
      <c r="D27" s="278"/>
      <c r="E27" s="278"/>
      <c r="F27" s="278"/>
      <c r="G27" s="278"/>
      <c r="H27" s="278"/>
      <c r="I27" s="278"/>
      <c r="J27" s="278"/>
      <c r="K27" s="274"/>
    </row>
    <row r="28" spans="2:11" ht="15" customHeight="1">
      <c r="B28" s="277"/>
      <c r="C28" s="278"/>
      <c r="D28" s="391" t="s">
        <v>588</v>
      </c>
      <c r="E28" s="391"/>
      <c r="F28" s="391"/>
      <c r="G28" s="391"/>
      <c r="H28" s="391"/>
      <c r="I28" s="391"/>
      <c r="J28" s="391"/>
      <c r="K28" s="274"/>
    </row>
    <row r="29" spans="2:11" ht="15" customHeight="1">
      <c r="B29" s="277"/>
      <c r="C29" s="278"/>
      <c r="D29" s="391" t="s">
        <v>589</v>
      </c>
      <c r="E29" s="391"/>
      <c r="F29" s="391"/>
      <c r="G29" s="391"/>
      <c r="H29" s="391"/>
      <c r="I29" s="391"/>
      <c r="J29" s="391"/>
      <c r="K29" s="274"/>
    </row>
    <row r="30" spans="2:11" ht="12.75" customHeight="1">
      <c r="B30" s="277"/>
      <c r="C30" s="278"/>
      <c r="D30" s="278"/>
      <c r="E30" s="278"/>
      <c r="F30" s="278"/>
      <c r="G30" s="278"/>
      <c r="H30" s="278"/>
      <c r="I30" s="278"/>
      <c r="J30" s="278"/>
      <c r="K30" s="274"/>
    </row>
    <row r="31" spans="2:11" ht="15" customHeight="1">
      <c r="B31" s="277"/>
      <c r="C31" s="278"/>
      <c r="D31" s="391" t="s">
        <v>590</v>
      </c>
      <c r="E31" s="391"/>
      <c r="F31" s="391"/>
      <c r="G31" s="391"/>
      <c r="H31" s="391"/>
      <c r="I31" s="391"/>
      <c r="J31" s="391"/>
      <c r="K31" s="274"/>
    </row>
    <row r="32" spans="2:11" ht="15" customHeight="1">
      <c r="B32" s="277"/>
      <c r="C32" s="278"/>
      <c r="D32" s="391" t="s">
        <v>591</v>
      </c>
      <c r="E32" s="391"/>
      <c r="F32" s="391"/>
      <c r="G32" s="391"/>
      <c r="H32" s="391"/>
      <c r="I32" s="391"/>
      <c r="J32" s="391"/>
      <c r="K32" s="274"/>
    </row>
    <row r="33" spans="2:11" ht="15" customHeight="1">
      <c r="B33" s="277"/>
      <c r="C33" s="278"/>
      <c r="D33" s="391" t="s">
        <v>592</v>
      </c>
      <c r="E33" s="391"/>
      <c r="F33" s="391"/>
      <c r="G33" s="391"/>
      <c r="H33" s="391"/>
      <c r="I33" s="391"/>
      <c r="J33" s="391"/>
      <c r="K33" s="274"/>
    </row>
    <row r="34" spans="2:11" ht="15" customHeight="1">
      <c r="B34" s="277"/>
      <c r="C34" s="278"/>
      <c r="D34" s="276"/>
      <c r="E34" s="280" t="s">
        <v>114</v>
      </c>
      <c r="F34" s="276"/>
      <c r="G34" s="391" t="s">
        <v>593</v>
      </c>
      <c r="H34" s="391"/>
      <c r="I34" s="391"/>
      <c r="J34" s="391"/>
      <c r="K34" s="274"/>
    </row>
    <row r="35" spans="2:11" ht="30.75" customHeight="1">
      <c r="B35" s="277"/>
      <c r="C35" s="278"/>
      <c r="D35" s="276"/>
      <c r="E35" s="280" t="s">
        <v>594</v>
      </c>
      <c r="F35" s="276"/>
      <c r="G35" s="391" t="s">
        <v>595</v>
      </c>
      <c r="H35" s="391"/>
      <c r="I35" s="391"/>
      <c r="J35" s="391"/>
      <c r="K35" s="274"/>
    </row>
    <row r="36" spans="2:11" ht="15" customHeight="1">
      <c r="B36" s="277"/>
      <c r="C36" s="278"/>
      <c r="D36" s="276"/>
      <c r="E36" s="280" t="s">
        <v>55</v>
      </c>
      <c r="F36" s="276"/>
      <c r="G36" s="391" t="s">
        <v>596</v>
      </c>
      <c r="H36" s="391"/>
      <c r="I36" s="391"/>
      <c r="J36" s="391"/>
      <c r="K36" s="274"/>
    </row>
    <row r="37" spans="2:11" ht="15" customHeight="1">
      <c r="B37" s="277"/>
      <c r="C37" s="278"/>
      <c r="D37" s="276"/>
      <c r="E37" s="280" t="s">
        <v>115</v>
      </c>
      <c r="F37" s="276"/>
      <c r="G37" s="391" t="s">
        <v>597</v>
      </c>
      <c r="H37" s="391"/>
      <c r="I37" s="391"/>
      <c r="J37" s="391"/>
      <c r="K37" s="274"/>
    </row>
    <row r="38" spans="2:11" ht="15" customHeight="1">
      <c r="B38" s="277"/>
      <c r="C38" s="278"/>
      <c r="D38" s="276"/>
      <c r="E38" s="280" t="s">
        <v>116</v>
      </c>
      <c r="F38" s="276"/>
      <c r="G38" s="391" t="s">
        <v>598</v>
      </c>
      <c r="H38" s="391"/>
      <c r="I38" s="391"/>
      <c r="J38" s="391"/>
      <c r="K38" s="274"/>
    </row>
    <row r="39" spans="2:11" ht="15" customHeight="1">
      <c r="B39" s="277"/>
      <c r="C39" s="278"/>
      <c r="D39" s="276"/>
      <c r="E39" s="280" t="s">
        <v>117</v>
      </c>
      <c r="F39" s="276"/>
      <c r="G39" s="391" t="s">
        <v>599</v>
      </c>
      <c r="H39" s="391"/>
      <c r="I39" s="391"/>
      <c r="J39" s="391"/>
      <c r="K39" s="274"/>
    </row>
    <row r="40" spans="2:11" ht="15" customHeight="1">
      <c r="B40" s="277"/>
      <c r="C40" s="278"/>
      <c r="D40" s="276"/>
      <c r="E40" s="280" t="s">
        <v>600</v>
      </c>
      <c r="F40" s="276"/>
      <c r="G40" s="391" t="s">
        <v>601</v>
      </c>
      <c r="H40" s="391"/>
      <c r="I40" s="391"/>
      <c r="J40" s="391"/>
      <c r="K40" s="274"/>
    </row>
    <row r="41" spans="2:11" ht="15" customHeight="1">
      <c r="B41" s="277"/>
      <c r="C41" s="278"/>
      <c r="D41" s="276"/>
      <c r="E41" s="280"/>
      <c r="F41" s="276"/>
      <c r="G41" s="391" t="s">
        <v>602</v>
      </c>
      <c r="H41" s="391"/>
      <c r="I41" s="391"/>
      <c r="J41" s="391"/>
      <c r="K41" s="274"/>
    </row>
    <row r="42" spans="2:11" ht="15" customHeight="1">
      <c r="B42" s="277"/>
      <c r="C42" s="278"/>
      <c r="D42" s="276"/>
      <c r="E42" s="280" t="s">
        <v>603</v>
      </c>
      <c r="F42" s="276"/>
      <c r="G42" s="391" t="s">
        <v>604</v>
      </c>
      <c r="H42" s="391"/>
      <c r="I42" s="391"/>
      <c r="J42" s="391"/>
      <c r="K42" s="274"/>
    </row>
    <row r="43" spans="2:11" ht="15" customHeight="1">
      <c r="B43" s="277"/>
      <c r="C43" s="278"/>
      <c r="D43" s="276"/>
      <c r="E43" s="280" t="s">
        <v>119</v>
      </c>
      <c r="F43" s="276"/>
      <c r="G43" s="391" t="s">
        <v>605</v>
      </c>
      <c r="H43" s="391"/>
      <c r="I43" s="391"/>
      <c r="J43" s="391"/>
      <c r="K43" s="274"/>
    </row>
    <row r="44" spans="2:11" ht="12.75" customHeight="1">
      <c r="B44" s="277"/>
      <c r="C44" s="278"/>
      <c r="D44" s="276"/>
      <c r="E44" s="276"/>
      <c r="F44" s="276"/>
      <c r="G44" s="276"/>
      <c r="H44" s="276"/>
      <c r="I44" s="276"/>
      <c r="J44" s="276"/>
      <c r="K44" s="274"/>
    </row>
    <row r="45" spans="2:11" ht="15" customHeight="1">
      <c r="B45" s="277"/>
      <c r="C45" s="278"/>
      <c r="D45" s="391" t="s">
        <v>606</v>
      </c>
      <c r="E45" s="391"/>
      <c r="F45" s="391"/>
      <c r="G45" s="391"/>
      <c r="H45" s="391"/>
      <c r="I45" s="391"/>
      <c r="J45" s="391"/>
      <c r="K45" s="274"/>
    </row>
    <row r="46" spans="2:11" ht="15" customHeight="1">
      <c r="B46" s="277"/>
      <c r="C46" s="278"/>
      <c r="D46" s="278"/>
      <c r="E46" s="391" t="s">
        <v>607</v>
      </c>
      <c r="F46" s="391"/>
      <c r="G46" s="391"/>
      <c r="H46" s="391"/>
      <c r="I46" s="391"/>
      <c r="J46" s="391"/>
      <c r="K46" s="274"/>
    </row>
    <row r="47" spans="2:11" ht="15" customHeight="1">
      <c r="B47" s="277"/>
      <c r="C47" s="278"/>
      <c r="D47" s="278"/>
      <c r="E47" s="391" t="s">
        <v>608</v>
      </c>
      <c r="F47" s="391"/>
      <c r="G47" s="391"/>
      <c r="H47" s="391"/>
      <c r="I47" s="391"/>
      <c r="J47" s="391"/>
      <c r="K47" s="274"/>
    </row>
    <row r="48" spans="2:11" ht="15" customHeight="1">
      <c r="B48" s="277"/>
      <c r="C48" s="278"/>
      <c r="D48" s="278"/>
      <c r="E48" s="391" t="s">
        <v>609</v>
      </c>
      <c r="F48" s="391"/>
      <c r="G48" s="391"/>
      <c r="H48" s="391"/>
      <c r="I48" s="391"/>
      <c r="J48" s="391"/>
      <c r="K48" s="274"/>
    </row>
    <row r="49" spans="2:11" ht="15" customHeight="1">
      <c r="B49" s="277"/>
      <c r="C49" s="278"/>
      <c r="D49" s="391" t="s">
        <v>610</v>
      </c>
      <c r="E49" s="391"/>
      <c r="F49" s="391"/>
      <c r="G49" s="391"/>
      <c r="H49" s="391"/>
      <c r="I49" s="391"/>
      <c r="J49" s="391"/>
      <c r="K49" s="274"/>
    </row>
    <row r="50" spans="2:11" ht="25.5" customHeight="1">
      <c r="B50" s="273"/>
      <c r="C50" s="393" t="s">
        <v>611</v>
      </c>
      <c r="D50" s="393"/>
      <c r="E50" s="393"/>
      <c r="F50" s="393"/>
      <c r="G50" s="393"/>
      <c r="H50" s="393"/>
      <c r="I50" s="393"/>
      <c r="J50" s="393"/>
      <c r="K50" s="274"/>
    </row>
    <row r="51" spans="2:11" ht="5.25" customHeight="1">
      <c r="B51" s="273"/>
      <c r="C51" s="275"/>
      <c r="D51" s="275"/>
      <c r="E51" s="275"/>
      <c r="F51" s="275"/>
      <c r="G51" s="275"/>
      <c r="H51" s="275"/>
      <c r="I51" s="275"/>
      <c r="J51" s="275"/>
      <c r="K51" s="274"/>
    </row>
    <row r="52" spans="2:11" ht="15" customHeight="1">
      <c r="B52" s="273"/>
      <c r="C52" s="391" t="s">
        <v>612</v>
      </c>
      <c r="D52" s="391"/>
      <c r="E52" s="391"/>
      <c r="F52" s="391"/>
      <c r="G52" s="391"/>
      <c r="H52" s="391"/>
      <c r="I52" s="391"/>
      <c r="J52" s="391"/>
      <c r="K52" s="274"/>
    </row>
    <row r="53" spans="2:11" ht="15" customHeight="1">
      <c r="B53" s="273"/>
      <c r="C53" s="391" t="s">
        <v>613</v>
      </c>
      <c r="D53" s="391"/>
      <c r="E53" s="391"/>
      <c r="F53" s="391"/>
      <c r="G53" s="391"/>
      <c r="H53" s="391"/>
      <c r="I53" s="391"/>
      <c r="J53" s="391"/>
      <c r="K53" s="274"/>
    </row>
    <row r="54" spans="2:11" ht="12.75" customHeight="1">
      <c r="B54" s="273"/>
      <c r="C54" s="276"/>
      <c r="D54" s="276"/>
      <c r="E54" s="276"/>
      <c r="F54" s="276"/>
      <c r="G54" s="276"/>
      <c r="H54" s="276"/>
      <c r="I54" s="276"/>
      <c r="J54" s="276"/>
      <c r="K54" s="274"/>
    </row>
    <row r="55" spans="2:11" ht="15" customHeight="1">
      <c r="B55" s="273"/>
      <c r="C55" s="391" t="s">
        <v>614</v>
      </c>
      <c r="D55" s="391"/>
      <c r="E55" s="391"/>
      <c r="F55" s="391"/>
      <c r="G55" s="391"/>
      <c r="H55" s="391"/>
      <c r="I55" s="391"/>
      <c r="J55" s="391"/>
      <c r="K55" s="274"/>
    </row>
    <row r="56" spans="2:11" ht="15" customHeight="1">
      <c r="B56" s="273"/>
      <c r="C56" s="278"/>
      <c r="D56" s="391" t="s">
        <v>615</v>
      </c>
      <c r="E56" s="391"/>
      <c r="F56" s="391"/>
      <c r="G56" s="391"/>
      <c r="H56" s="391"/>
      <c r="I56" s="391"/>
      <c r="J56" s="391"/>
      <c r="K56" s="274"/>
    </row>
    <row r="57" spans="2:11" ht="15" customHeight="1">
      <c r="B57" s="273"/>
      <c r="C57" s="278"/>
      <c r="D57" s="391" t="s">
        <v>616</v>
      </c>
      <c r="E57" s="391"/>
      <c r="F57" s="391"/>
      <c r="G57" s="391"/>
      <c r="H57" s="391"/>
      <c r="I57" s="391"/>
      <c r="J57" s="391"/>
      <c r="K57" s="274"/>
    </row>
    <row r="58" spans="2:11" ht="15" customHeight="1">
      <c r="B58" s="273"/>
      <c r="C58" s="278"/>
      <c r="D58" s="391" t="s">
        <v>617</v>
      </c>
      <c r="E58" s="391"/>
      <c r="F58" s="391"/>
      <c r="G58" s="391"/>
      <c r="H58" s="391"/>
      <c r="I58" s="391"/>
      <c r="J58" s="391"/>
      <c r="K58" s="274"/>
    </row>
    <row r="59" spans="2:11" ht="15" customHeight="1">
      <c r="B59" s="273"/>
      <c r="C59" s="278"/>
      <c r="D59" s="391" t="s">
        <v>618</v>
      </c>
      <c r="E59" s="391"/>
      <c r="F59" s="391"/>
      <c r="G59" s="391"/>
      <c r="H59" s="391"/>
      <c r="I59" s="391"/>
      <c r="J59" s="391"/>
      <c r="K59" s="274"/>
    </row>
    <row r="60" spans="2:11" ht="15" customHeight="1">
      <c r="B60" s="273"/>
      <c r="C60" s="278"/>
      <c r="D60" s="395" t="s">
        <v>619</v>
      </c>
      <c r="E60" s="395"/>
      <c r="F60" s="395"/>
      <c r="G60" s="395"/>
      <c r="H60" s="395"/>
      <c r="I60" s="395"/>
      <c r="J60" s="395"/>
      <c r="K60" s="274"/>
    </row>
    <row r="61" spans="2:11" ht="15" customHeight="1">
      <c r="B61" s="273"/>
      <c r="C61" s="278"/>
      <c r="D61" s="391" t="s">
        <v>620</v>
      </c>
      <c r="E61" s="391"/>
      <c r="F61" s="391"/>
      <c r="G61" s="391"/>
      <c r="H61" s="391"/>
      <c r="I61" s="391"/>
      <c r="J61" s="391"/>
      <c r="K61" s="274"/>
    </row>
    <row r="62" spans="2:11" ht="12.75" customHeight="1">
      <c r="B62" s="273"/>
      <c r="C62" s="278"/>
      <c r="D62" s="278"/>
      <c r="E62" s="281"/>
      <c r="F62" s="278"/>
      <c r="G62" s="278"/>
      <c r="H62" s="278"/>
      <c r="I62" s="278"/>
      <c r="J62" s="278"/>
      <c r="K62" s="274"/>
    </row>
    <row r="63" spans="2:11" ht="15" customHeight="1">
      <c r="B63" s="273"/>
      <c r="C63" s="278"/>
      <c r="D63" s="391" t="s">
        <v>621</v>
      </c>
      <c r="E63" s="391"/>
      <c r="F63" s="391"/>
      <c r="G63" s="391"/>
      <c r="H63" s="391"/>
      <c r="I63" s="391"/>
      <c r="J63" s="391"/>
      <c r="K63" s="274"/>
    </row>
    <row r="64" spans="2:11" ht="15" customHeight="1">
      <c r="B64" s="273"/>
      <c r="C64" s="278"/>
      <c r="D64" s="395" t="s">
        <v>622</v>
      </c>
      <c r="E64" s="395"/>
      <c r="F64" s="395"/>
      <c r="G64" s="395"/>
      <c r="H64" s="395"/>
      <c r="I64" s="395"/>
      <c r="J64" s="395"/>
      <c r="K64" s="274"/>
    </row>
    <row r="65" spans="2:11" ht="15" customHeight="1">
      <c r="B65" s="273"/>
      <c r="C65" s="278"/>
      <c r="D65" s="391" t="s">
        <v>623</v>
      </c>
      <c r="E65" s="391"/>
      <c r="F65" s="391"/>
      <c r="G65" s="391"/>
      <c r="H65" s="391"/>
      <c r="I65" s="391"/>
      <c r="J65" s="391"/>
      <c r="K65" s="274"/>
    </row>
    <row r="66" spans="2:11" ht="15" customHeight="1">
      <c r="B66" s="273"/>
      <c r="C66" s="278"/>
      <c r="D66" s="391" t="s">
        <v>624</v>
      </c>
      <c r="E66" s="391"/>
      <c r="F66" s="391"/>
      <c r="G66" s="391"/>
      <c r="H66" s="391"/>
      <c r="I66" s="391"/>
      <c r="J66" s="391"/>
      <c r="K66" s="274"/>
    </row>
    <row r="67" spans="2:11" ht="15" customHeight="1">
      <c r="B67" s="273"/>
      <c r="C67" s="278"/>
      <c r="D67" s="391" t="s">
        <v>625</v>
      </c>
      <c r="E67" s="391"/>
      <c r="F67" s="391"/>
      <c r="G67" s="391"/>
      <c r="H67" s="391"/>
      <c r="I67" s="391"/>
      <c r="J67" s="391"/>
      <c r="K67" s="274"/>
    </row>
    <row r="68" spans="2:11" ht="15" customHeight="1">
      <c r="B68" s="273"/>
      <c r="C68" s="278"/>
      <c r="D68" s="391" t="s">
        <v>626</v>
      </c>
      <c r="E68" s="391"/>
      <c r="F68" s="391"/>
      <c r="G68" s="391"/>
      <c r="H68" s="391"/>
      <c r="I68" s="391"/>
      <c r="J68" s="391"/>
      <c r="K68" s="274"/>
    </row>
    <row r="69" spans="2:11" ht="12.75" customHeight="1">
      <c r="B69" s="282"/>
      <c r="C69" s="283"/>
      <c r="D69" s="283"/>
      <c r="E69" s="283"/>
      <c r="F69" s="283"/>
      <c r="G69" s="283"/>
      <c r="H69" s="283"/>
      <c r="I69" s="283"/>
      <c r="J69" s="283"/>
      <c r="K69" s="284"/>
    </row>
    <row r="70" spans="2:11" ht="18.75" customHeight="1">
      <c r="B70" s="285"/>
      <c r="C70" s="285"/>
      <c r="D70" s="285"/>
      <c r="E70" s="285"/>
      <c r="F70" s="285"/>
      <c r="G70" s="285"/>
      <c r="H70" s="285"/>
      <c r="I70" s="285"/>
      <c r="J70" s="285"/>
      <c r="K70" s="286"/>
    </row>
    <row r="71" spans="2:11" ht="18.75" customHeight="1">
      <c r="B71" s="286"/>
      <c r="C71" s="286"/>
      <c r="D71" s="286"/>
      <c r="E71" s="286"/>
      <c r="F71" s="286"/>
      <c r="G71" s="286"/>
      <c r="H71" s="286"/>
      <c r="I71" s="286"/>
      <c r="J71" s="286"/>
      <c r="K71" s="286"/>
    </row>
    <row r="72" spans="2:11" ht="7.5" customHeight="1">
      <c r="B72" s="287"/>
      <c r="C72" s="288"/>
      <c r="D72" s="288"/>
      <c r="E72" s="288"/>
      <c r="F72" s="288"/>
      <c r="G72" s="288"/>
      <c r="H72" s="288"/>
      <c r="I72" s="288"/>
      <c r="J72" s="288"/>
      <c r="K72" s="289"/>
    </row>
    <row r="73" spans="2:11" ht="45" customHeight="1">
      <c r="B73" s="290"/>
      <c r="C73" s="396" t="s">
        <v>100</v>
      </c>
      <c r="D73" s="396"/>
      <c r="E73" s="396"/>
      <c r="F73" s="396"/>
      <c r="G73" s="396"/>
      <c r="H73" s="396"/>
      <c r="I73" s="396"/>
      <c r="J73" s="396"/>
      <c r="K73" s="291"/>
    </row>
    <row r="74" spans="2:11" ht="17.25" customHeight="1">
      <c r="B74" s="290"/>
      <c r="C74" s="292" t="s">
        <v>627</v>
      </c>
      <c r="D74" s="292"/>
      <c r="E74" s="292"/>
      <c r="F74" s="292" t="s">
        <v>628</v>
      </c>
      <c r="G74" s="293"/>
      <c r="H74" s="292" t="s">
        <v>115</v>
      </c>
      <c r="I74" s="292" t="s">
        <v>59</v>
      </c>
      <c r="J74" s="292" t="s">
        <v>629</v>
      </c>
      <c r="K74" s="291"/>
    </row>
    <row r="75" spans="2:11" ht="17.25" customHeight="1">
      <c r="B75" s="290"/>
      <c r="C75" s="294" t="s">
        <v>630</v>
      </c>
      <c r="D75" s="294"/>
      <c r="E75" s="294"/>
      <c r="F75" s="295" t="s">
        <v>631</v>
      </c>
      <c r="G75" s="296"/>
      <c r="H75" s="294"/>
      <c r="I75" s="294"/>
      <c r="J75" s="294" t="s">
        <v>632</v>
      </c>
      <c r="K75" s="291"/>
    </row>
    <row r="76" spans="2:11" ht="5.25" customHeight="1">
      <c r="B76" s="290"/>
      <c r="C76" s="297"/>
      <c r="D76" s="297"/>
      <c r="E76" s="297"/>
      <c r="F76" s="297"/>
      <c r="G76" s="298"/>
      <c r="H76" s="297"/>
      <c r="I76" s="297"/>
      <c r="J76" s="297"/>
      <c r="K76" s="291"/>
    </row>
    <row r="77" spans="2:11" ht="15" customHeight="1">
      <c r="B77" s="290"/>
      <c r="C77" s="280" t="s">
        <v>55</v>
      </c>
      <c r="D77" s="297"/>
      <c r="E77" s="297"/>
      <c r="F77" s="299" t="s">
        <v>633</v>
      </c>
      <c r="G77" s="298"/>
      <c r="H77" s="280" t="s">
        <v>634</v>
      </c>
      <c r="I77" s="280" t="s">
        <v>635</v>
      </c>
      <c r="J77" s="280">
        <v>20</v>
      </c>
      <c r="K77" s="291"/>
    </row>
    <row r="78" spans="2:11" ht="15" customHeight="1">
      <c r="B78" s="290"/>
      <c r="C78" s="280" t="s">
        <v>636</v>
      </c>
      <c r="D78" s="280"/>
      <c r="E78" s="280"/>
      <c r="F78" s="299" t="s">
        <v>633</v>
      </c>
      <c r="G78" s="298"/>
      <c r="H78" s="280" t="s">
        <v>637</v>
      </c>
      <c r="I78" s="280" t="s">
        <v>635</v>
      </c>
      <c r="J78" s="280">
        <v>120</v>
      </c>
      <c r="K78" s="291"/>
    </row>
    <row r="79" spans="2:11" ht="15" customHeight="1">
      <c r="B79" s="300"/>
      <c r="C79" s="280" t="s">
        <v>638</v>
      </c>
      <c r="D79" s="280"/>
      <c r="E79" s="280"/>
      <c r="F79" s="299" t="s">
        <v>639</v>
      </c>
      <c r="G79" s="298"/>
      <c r="H79" s="280" t="s">
        <v>640</v>
      </c>
      <c r="I79" s="280" t="s">
        <v>635</v>
      </c>
      <c r="J79" s="280">
        <v>50</v>
      </c>
      <c r="K79" s="291"/>
    </row>
    <row r="80" spans="2:11" ht="15" customHeight="1">
      <c r="B80" s="300"/>
      <c r="C80" s="280" t="s">
        <v>641</v>
      </c>
      <c r="D80" s="280"/>
      <c r="E80" s="280"/>
      <c r="F80" s="299" t="s">
        <v>633</v>
      </c>
      <c r="G80" s="298"/>
      <c r="H80" s="280" t="s">
        <v>642</v>
      </c>
      <c r="I80" s="280" t="s">
        <v>643</v>
      </c>
      <c r="J80" s="280"/>
      <c r="K80" s="291"/>
    </row>
    <row r="81" spans="2:11" ht="15" customHeight="1">
      <c r="B81" s="300"/>
      <c r="C81" s="301" t="s">
        <v>644</v>
      </c>
      <c r="D81" s="301"/>
      <c r="E81" s="301"/>
      <c r="F81" s="302" t="s">
        <v>639</v>
      </c>
      <c r="G81" s="301"/>
      <c r="H81" s="301" t="s">
        <v>645</v>
      </c>
      <c r="I81" s="301" t="s">
        <v>635</v>
      </c>
      <c r="J81" s="301">
        <v>15</v>
      </c>
      <c r="K81" s="291"/>
    </row>
    <row r="82" spans="2:11" ht="15" customHeight="1">
      <c r="B82" s="300"/>
      <c r="C82" s="301" t="s">
        <v>646</v>
      </c>
      <c r="D82" s="301"/>
      <c r="E82" s="301"/>
      <c r="F82" s="302" t="s">
        <v>639</v>
      </c>
      <c r="G82" s="301"/>
      <c r="H82" s="301" t="s">
        <v>647</v>
      </c>
      <c r="I82" s="301" t="s">
        <v>635</v>
      </c>
      <c r="J82" s="301">
        <v>15</v>
      </c>
      <c r="K82" s="291"/>
    </row>
    <row r="83" spans="2:11" ht="15" customHeight="1">
      <c r="B83" s="300"/>
      <c r="C83" s="301" t="s">
        <v>648</v>
      </c>
      <c r="D83" s="301"/>
      <c r="E83" s="301"/>
      <c r="F83" s="302" t="s">
        <v>639</v>
      </c>
      <c r="G83" s="301"/>
      <c r="H83" s="301" t="s">
        <v>649</v>
      </c>
      <c r="I83" s="301" t="s">
        <v>635</v>
      </c>
      <c r="J83" s="301">
        <v>20</v>
      </c>
      <c r="K83" s="291"/>
    </row>
    <row r="84" spans="2:11" ht="15" customHeight="1">
      <c r="B84" s="300"/>
      <c r="C84" s="301" t="s">
        <v>650</v>
      </c>
      <c r="D84" s="301"/>
      <c r="E84" s="301"/>
      <c r="F84" s="302" t="s">
        <v>639</v>
      </c>
      <c r="G84" s="301"/>
      <c r="H84" s="301" t="s">
        <v>651</v>
      </c>
      <c r="I84" s="301" t="s">
        <v>635</v>
      </c>
      <c r="J84" s="301">
        <v>20</v>
      </c>
      <c r="K84" s="291"/>
    </row>
    <row r="85" spans="2:11" ht="15" customHeight="1">
      <c r="B85" s="300"/>
      <c r="C85" s="280" t="s">
        <v>652</v>
      </c>
      <c r="D85" s="280"/>
      <c r="E85" s="280"/>
      <c r="F85" s="299" t="s">
        <v>639</v>
      </c>
      <c r="G85" s="298"/>
      <c r="H85" s="280" t="s">
        <v>653</v>
      </c>
      <c r="I85" s="280" t="s">
        <v>635</v>
      </c>
      <c r="J85" s="280">
        <v>50</v>
      </c>
      <c r="K85" s="291"/>
    </row>
    <row r="86" spans="2:11" ht="15" customHeight="1">
      <c r="B86" s="300"/>
      <c r="C86" s="280" t="s">
        <v>654</v>
      </c>
      <c r="D86" s="280"/>
      <c r="E86" s="280"/>
      <c r="F86" s="299" t="s">
        <v>639</v>
      </c>
      <c r="G86" s="298"/>
      <c r="H86" s="280" t="s">
        <v>655</v>
      </c>
      <c r="I86" s="280" t="s">
        <v>635</v>
      </c>
      <c r="J86" s="280">
        <v>20</v>
      </c>
      <c r="K86" s="291"/>
    </row>
    <row r="87" spans="2:11" ht="15" customHeight="1">
      <c r="B87" s="300"/>
      <c r="C87" s="280" t="s">
        <v>656</v>
      </c>
      <c r="D87" s="280"/>
      <c r="E87" s="280"/>
      <c r="F87" s="299" t="s">
        <v>639</v>
      </c>
      <c r="G87" s="298"/>
      <c r="H87" s="280" t="s">
        <v>657</v>
      </c>
      <c r="I87" s="280" t="s">
        <v>635</v>
      </c>
      <c r="J87" s="280">
        <v>20</v>
      </c>
      <c r="K87" s="291"/>
    </row>
    <row r="88" spans="2:11" ht="15" customHeight="1">
      <c r="B88" s="300"/>
      <c r="C88" s="280" t="s">
        <v>658</v>
      </c>
      <c r="D88" s="280"/>
      <c r="E88" s="280"/>
      <c r="F88" s="299" t="s">
        <v>639</v>
      </c>
      <c r="G88" s="298"/>
      <c r="H88" s="280" t="s">
        <v>659</v>
      </c>
      <c r="I88" s="280" t="s">
        <v>635</v>
      </c>
      <c r="J88" s="280">
        <v>50</v>
      </c>
      <c r="K88" s="291"/>
    </row>
    <row r="89" spans="2:11" ht="15" customHeight="1">
      <c r="B89" s="300"/>
      <c r="C89" s="280" t="s">
        <v>660</v>
      </c>
      <c r="D89" s="280"/>
      <c r="E89" s="280"/>
      <c r="F89" s="299" t="s">
        <v>639</v>
      </c>
      <c r="G89" s="298"/>
      <c r="H89" s="280" t="s">
        <v>660</v>
      </c>
      <c r="I89" s="280" t="s">
        <v>635</v>
      </c>
      <c r="J89" s="280">
        <v>50</v>
      </c>
      <c r="K89" s="291"/>
    </row>
    <row r="90" spans="2:11" ht="15" customHeight="1">
      <c r="B90" s="300"/>
      <c r="C90" s="280" t="s">
        <v>120</v>
      </c>
      <c r="D90" s="280"/>
      <c r="E90" s="280"/>
      <c r="F90" s="299" t="s">
        <v>639</v>
      </c>
      <c r="G90" s="298"/>
      <c r="H90" s="280" t="s">
        <v>661</v>
      </c>
      <c r="I90" s="280" t="s">
        <v>635</v>
      </c>
      <c r="J90" s="280">
        <v>255</v>
      </c>
      <c r="K90" s="291"/>
    </row>
    <row r="91" spans="2:11" ht="15" customHeight="1">
      <c r="B91" s="300"/>
      <c r="C91" s="280" t="s">
        <v>662</v>
      </c>
      <c r="D91" s="280"/>
      <c r="E91" s="280"/>
      <c r="F91" s="299" t="s">
        <v>633</v>
      </c>
      <c r="G91" s="298"/>
      <c r="H91" s="280" t="s">
        <v>663</v>
      </c>
      <c r="I91" s="280" t="s">
        <v>664</v>
      </c>
      <c r="J91" s="280"/>
      <c r="K91" s="291"/>
    </row>
    <row r="92" spans="2:11" ht="15" customHeight="1">
      <c r="B92" s="300"/>
      <c r="C92" s="280" t="s">
        <v>665</v>
      </c>
      <c r="D92" s="280"/>
      <c r="E92" s="280"/>
      <c r="F92" s="299" t="s">
        <v>633</v>
      </c>
      <c r="G92" s="298"/>
      <c r="H92" s="280" t="s">
        <v>666</v>
      </c>
      <c r="I92" s="280" t="s">
        <v>667</v>
      </c>
      <c r="J92" s="280"/>
      <c r="K92" s="291"/>
    </row>
    <row r="93" spans="2:11" ht="15" customHeight="1">
      <c r="B93" s="300"/>
      <c r="C93" s="280" t="s">
        <v>668</v>
      </c>
      <c r="D93" s="280"/>
      <c r="E93" s="280"/>
      <c r="F93" s="299" t="s">
        <v>633</v>
      </c>
      <c r="G93" s="298"/>
      <c r="H93" s="280" t="s">
        <v>668</v>
      </c>
      <c r="I93" s="280" t="s">
        <v>667</v>
      </c>
      <c r="J93" s="280"/>
      <c r="K93" s="291"/>
    </row>
    <row r="94" spans="2:11" ht="15" customHeight="1">
      <c r="B94" s="300"/>
      <c r="C94" s="280" t="s">
        <v>40</v>
      </c>
      <c r="D94" s="280"/>
      <c r="E94" s="280"/>
      <c r="F94" s="299" t="s">
        <v>633</v>
      </c>
      <c r="G94" s="298"/>
      <c r="H94" s="280" t="s">
        <v>669</v>
      </c>
      <c r="I94" s="280" t="s">
        <v>667</v>
      </c>
      <c r="J94" s="280"/>
      <c r="K94" s="291"/>
    </row>
    <row r="95" spans="2:11" ht="15" customHeight="1">
      <c r="B95" s="300"/>
      <c r="C95" s="280" t="s">
        <v>50</v>
      </c>
      <c r="D95" s="280"/>
      <c r="E95" s="280"/>
      <c r="F95" s="299" t="s">
        <v>633</v>
      </c>
      <c r="G95" s="298"/>
      <c r="H95" s="280" t="s">
        <v>670</v>
      </c>
      <c r="I95" s="280" t="s">
        <v>667</v>
      </c>
      <c r="J95" s="280"/>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6"/>
      <c r="C98" s="286"/>
      <c r="D98" s="286"/>
      <c r="E98" s="286"/>
      <c r="F98" s="286"/>
      <c r="G98" s="286"/>
      <c r="H98" s="286"/>
      <c r="I98" s="286"/>
      <c r="J98" s="286"/>
      <c r="K98" s="286"/>
    </row>
    <row r="99" spans="2:11" ht="7.5" customHeight="1">
      <c r="B99" s="287"/>
      <c r="C99" s="288"/>
      <c r="D99" s="288"/>
      <c r="E99" s="288"/>
      <c r="F99" s="288"/>
      <c r="G99" s="288"/>
      <c r="H99" s="288"/>
      <c r="I99" s="288"/>
      <c r="J99" s="288"/>
      <c r="K99" s="289"/>
    </row>
    <row r="100" spans="2:11" ht="45" customHeight="1">
      <c r="B100" s="290"/>
      <c r="C100" s="396" t="s">
        <v>671</v>
      </c>
      <c r="D100" s="396"/>
      <c r="E100" s="396"/>
      <c r="F100" s="396"/>
      <c r="G100" s="396"/>
      <c r="H100" s="396"/>
      <c r="I100" s="396"/>
      <c r="J100" s="396"/>
      <c r="K100" s="291"/>
    </row>
    <row r="101" spans="2:11" ht="17.25" customHeight="1">
      <c r="B101" s="290"/>
      <c r="C101" s="292" t="s">
        <v>627</v>
      </c>
      <c r="D101" s="292"/>
      <c r="E101" s="292"/>
      <c r="F101" s="292" t="s">
        <v>628</v>
      </c>
      <c r="G101" s="293"/>
      <c r="H101" s="292" t="s">
        <v>115</v>
      </c>
      <c r="I101" s="292" t="s">
        <v>59</v>
      </c>
      <c r="J101" s="292" t="s">
        <v>629</v>
      </c>
      <c r="K101" s="291"/>
    </row>
    <row r="102" spans="2:11" ht="17.25" customHeight="1">
      <c r="B102" s="290"/>
      <c r="C102" s="294" t="s">
        <v>630</v>
      </c>
      <c r="D102" s="294"/>
      <c r="E102" s="294"/>
      <c r="F102" s="295" t="s">
        <v>631</v>
      </c>
      <c r="G102" s="296"/>
      <c r="H102" s="294"/>
      <c r="I102" s="294"/>
      <c r="J102" s="294" t="s">
        <v>632</v>
      </c>
      <c r="K102" s="291"/>
    </row>
    <row r="103" spans="2:11" ht="5.25" customHeight="1">
      <c r="B103" s="290"/>
      <c r="C103" s="292"/>
      <c r="D103" s="292"/>
      <c r="E103" s="292"/>
      <c r="F103" s="292"/>
      <c r="G103" s="308"/>
      <c r="H103" s="292"/>
      <c r="I103" s="292"/>
      <c r="J103" s="292"/>
      <c r="K103" s="291"/>
    </row>
    <row r="104" spans="2:11" ht="15" customHeight="1">
      <c r="B104" s="290"/>
      <c r="C104" s="280" t="s">
        <v>55</v>
      </c>
      <c r="D104" s="297"/>
      <c r="E104" s="297"/>
      <c r="F104" s="299" t="s">
        <v>633</v>
      </c>
      <c r="G104" s="308"/>
      <c r="H104" s="280" t="s">
        <v>672</v>
      </c>
      <c r="I104" s="280" t="s">
        <v>635</v>
      </c>
      <c r="J104" s="280">
        <v>20</v>
      </c>
      <c r="K104" s="291"/>
    </row>
    <row r="105" spans="2:11" ht="15" customHeight="1">
      <c r="B105" s="290"/>
      <c r="C105" s="280" t="s">
        <v>636</v>
      </c>
      <c r="D105" s="280"/>
      <c r="E105" s="280"/>
      <c r="F105" s="299" t="s">
        <v>633</v>
      </c>
      <c r="G105" s="280"/>
      <c r="H105" s="280" t="s">
        <v>672</v>
      </c>
      <c r="I105" s="280" t="s">
        <v>635</v>
      </c>
      <c r="J105" s="280">
        <v>120</v>
      </c>
      <c r="K105" s="291"/>
    </row>
    <row r="106" spans="2:11" ht="15" customHeight="1">
      <c r="B106" s="300"/>
      <c r="C106" s="280" t="s">
        <v>638</v>
      </c>
      <c r="D106" s="280"/>
      <c r="E106" s="280"/>
      <c r="F106" s="299" t="s">
        <v>639</v>
      </c>
      <c r="G106" s="280"/>
      <c r="H106" s="280" t="s">
        <v>672</v>
      </c>
      <c r="I106" s="280" t="s">
        <v>635</v>
      </c>
      <c r="J106" s="280">
        <v>50</v>
      </c>
      <c r="K106" s="291"/>
    </row>
    <row r="107" spans="2:11" ht="15" customHeight="1">
      <c r="B107" s="300"/>
      <c r="C107" s="280" t="s">
        <v>641</v>
      </c>
      <c r="D107" s="280"/>
      <c r="E107" s="280"/>
      <c r="F107" s="299" t="s">
        <v>633</v>
      </c>
      <c r="G107" s="280"/>
      <c r="H107" s="280" t="s">
        <v>672</v>
      </c>
      <c r="I107" s="280" t="s">
        <v>643</v>
      </c>
      <c r="J107" s="280"/>
      <c r="K107" s="291"/>
    </row>
    <row r="108" spans="2:11" ht="15" customHeight="1">
      <c r="B108" s="300"/>
      <c r="C108" s="280" t="s">
        <v>652</v>
      </c>
      <c r="D108" s="280"/>
      <c r="E108" s="280"/>
      <c r="F108" s="299" t="s">
        <v>639</v>
      </c>
      <c r="G108" s="280"/>
      <c r="H108" s="280" t="s">
        <v>672</v>
      </c>
      <c r="I108" s="280" t="s">
        <v>635</v>
      </c>
      <c r="J108" s="280">
        <v>50</v>
      </c>
      <c r="K108" s="291"/>
    </row>
    <row r="109" spans="2:11" ht="15" customHeight="1">
      <c r="B109" s="300"/>
      <c r="C109" s="280" t="s">
        <v>660</v>
      </c>
      <c r="D109" s="280"/>
      <c r="E109" s="280"/>
      <c r="F109" s="299" t="s">
        <v>639</v>
      </c>
      <c r="G109" s="280"/>
      <c r="H109" s="280" t="s">
        <v>672</v>
      </c>
      <c r="I109" s="280" t="s">
        <v>635</v>
      </c>
      <c r="J109" s="280">
        <v>50</v>
      </c>
      <c r="K109" s="291"/>
    </row>
    <row r="110" spans="2:11" ht="15" customHeight="1">
      <c r="B110" s="300"/>
      <c r="C110" s="280" t="s">
        <v>658</v>
      </c>
      <c r="D110" s="280"/>
      <c r="E110" s="280"/>
      <c r="F110" s="299" t="s">
        <v>639</v>
      </c>
      <c r="G110" s="280"/>
      <c r="H110" s="280" t="s">
        <v>672</v>
      </c>
      <c r="I110" s="280" t="s">
        <v>635</v>
      </c>
      <c r="J110" s="280">
        <v>50</v>
      </c>
      <c r="K110" s="291"/>
    </row>
    <row r="111" spans="2:11" ht="15" customHeight="1">
      <c r="B111" s="300"/>
      <c r="C111" s="280" t="s">
        <v>55</v>
      </c>
      <c r="D111" s="280"/>
      <c r="E111" s="280"/>
      <c r="F111" s="299" t="s">
        <v>633</v>
      </c>
      <c r="G111" s="280"/>
      <c r="H111" s="280" t="s">
        <v>673</v>
      </c>
      <c r="I111" s="280" t="s">
        <v>635</v>
      </c>
      <c r="J111" s="280">
        <v>20</v>
      </c>
      <c r="K111" s="291"/>
    </row>
    <row r="112" spans="2:11" ht="15" customHeight="1">
      <c r="B112" s="300"/>
      <c r="C112" s="280" t="s">
        <v>674</v>
      </c>
      <c r="D112" s="280"/>
      <c r="E112" s="280"/>
      <c r="F112" s="299" t="s">
        <v>633</v>
      </c>
      <c r="G112" s="280"/>
      <c r="H112" s="280" t="s">
        <v>675</v>
      </c>
      <c r="I112" s="280" t="s">
        <v>635</v>
      </c>
      <c r="J112" s="280">
        <v>120</v>
      </c>
      <c r="K112" s="291"/>
    </row>
    <row r="113" spans="2:11" ht="15" customHeight="1">
      <c r="B113" s="300"/>
      <c r="C113" s="280" t="s">
        <v>40</v>
      </c>
      <c r="D113" s="280"/>
      <c r="E113" s="280"/>
      <c r="F113" s="299" t="s">
        <v>633</v>
      </c>
      <c r="G113" s="280"/>
      <c r="H113" s="280" t="s">
        <v>676</v>
      </c>
      <c r="I113" s="280" t="s">
        <v>667</v>
      </c>
      <c r="J113" s="280"/>
      <c r="K113" s="291"/>
    </row>
    <row r="114" spans="2:11" ht="15" customHeight="1">
      <c r="B114" s="300"/>
      <c r="C114" s="280" t="s">
        <v>50</v>
      </c>
      <c r="D114" s="280"/>
      <c r="E114" s="280"/>
      <c r="F114" s="299" t="s">
        <v>633</v>
      </c>
      <c r="G114" s="280"/>
      <c r="H114" s="280" t="s">
        <v>677</v>
      </c>
      <c r="I114" s="280" t="s">
        <v>667</v>
      </c>
      <c r="J114" s="280"/>
      <c r="K114" s="291"/>
    </row>
    <row r="115" spans="2:11" ht="15" customHeight="1">
      <c r="B115" s="300"/>
      <c r="C115" s="280" t="s">
        <v>59</v>
      </c>
      <c r="D115" s="280"/>
      <c r="E115" s="280"/>
      <c r="F115" s="299" t="s">
        <v>633</v>
      </c>
      <c r="G115" s="280"/>
      <c r="H115" s="280" t="s">
        <v>678</v>
      </c>
      <c r="I115" s="280" t="s">
        <v>679</v>
      </c>
      <c r="J115" s="280"/>
      <c r="K115" s="291"/>
    </row>
    <row r="116" spans="2:11" ht="15" customHeight="1">
      <c r="B116" s="303"/>
      <c r="C116" s="309"/>
      <c r="D116" s="309"/>
      <c r="E116" s="309"/>
      <c r="F116" s="309"/>
      <c r="G116" s="309"/>
      <c r="H116" s="309"/>
      <c r="I116" s="309"/>
      <c r="J116" s="309"/>
      <c r="K116" s="305"/>
    </row>
    <row r="117" spans="2:11" ht="18.75" customHeight="1">
      <c r="B117" s="310"/>
      <c r="C117" s="276"/>
      <c r="D117" s="276"/>
      <c r="E117" s="276"/>
      <c r="F117" s="311"/>
      <c r="G117" s="276"/>
      <c r="H117" s="276"/>
      <c r="I117" s="276"/>
      <c r="J117" s="276"/>
      <c r="K117" s="310"/>
    </row>
    <row r="118" spans="2:11" ht="18.75" customHeight="1">
      <c r="B118" s="286"/>
      <c r="C118" s="286"/>
      <c r="D118" s="286"/>
      <c r="E118" s="286"/>
      <c r="F118" s="286"/>
      <c r="G118" s="286"/>
      <c r="H118" s="286"/>
      <c r="I118" s="286"/>
      <c r="J118" s="286"/>
      <c r="K118" s="286"/>
    </row>
    <row r="119" spans="2:11" ht="7.5" customHeight="1">
      <c r="B119" s="312"/>
      <c r="C119" s="313"/>
      <c r="D119" s="313"/>
      <c r="E119" s="313"/>
      <c r="F119" s="313"/>
      <c r="G119" s="313"/>
      <c r="H119" s="313"/>
      <c r="I119" s="313"/>
      <c r="J119" s="313"/>
      <c r="K119" s="314"/>
    </row>
    <row r="120" spans="2:11" ht="45" customHeight="1">
      <c r="B120" s="315"/>
      <c r="C120" s="392" t="s">
        <v>680</v>
      </c>
      <c r="D120" s="392"/>
      <c r="E120" s="392"/>
      <c r="F120" s="392"/>
      <c r="G120" s="392"/>
      <c r="H120" s="392"/>
      <c r="I120" s="392"/>
      <c r="J120" s="392"/>
      <c r="K120" s="316"/>
    </row>
    <row r="121" spans="2:11" ht="17.25" customHeight="1">
      <c r="B121" s="317"/>
      <c r="C121" s="292" t="s">
        <v>627</v>
      </c>
      <c r="D121" s="292"/>
      <c r="E121" s="292"/>
      <c r="F121" s="292" t="s">
        <v>628</v>
      </c>
      <c r="G121" s="293"/>
      <c r="H121" s="292" t="s">
        <v>115</v>
      </c>
      <c r="I121" s="292" t="s">
        <v>59</v>
      </c>
      <c r="J121" s="292" t="s">
        <v>629</v>
      </c>
      <c r="K121" s="318"/>
    </row>
    <row r="122" spans="2:11" ht="17.25" customHeight="1">
      <c r="B122" s="317"/>
      <c r="C122" s="294" t="s">
        <v>630</v>
      </c>
      <c r="D122" s="294"/>
      <c r="E122" s="294"/>
      <c r="F122" s="295" t="s">
        <v>631</v>
      </c>
      <c r="G122" s="296"/>
      <c r="H122" s="294"/>
      <c r="I122" s="294"/>
      <c r="J122" s="294" t="s">
        <v>632</v>
      </c>
      <c r="K122" s="318"/>
    </row>
    <row r="123" spans="2:11" ht="5.25" customHeight="1">
      <c r="B123" s="319"/>
      <c r="C123" s="297"/>
      <c r="D123" s="297"/>
      <c r="E123" s="297"/>
      <c r="F123" s="297"/>
      <c r="G123" s="280"/>
      <c r="H123" s="297"/>
      <c r="I123" s="297"/>
      <c r="J123" s="297"/>
      <c r="K123" s="320"/>
    </row>
    <row r="124" spans="2:11" ht="15" customHeight="1">
      <c r="B124" s="319"/>
      <c r="C124" s="280" t="s">
        <v>636</v>
      </c>
      <c r="D124" s="297"/>
      <c r="E124" s="297"/>
      <c r="F124" s="299" t="s">
        <v>633</v>
      </c>
      <c r="G124" s="280"/>
      <c r="H124" s="280" t="s">
        <v>672</v>
      </c>
      <c r="I124" s="280" t="s">
        <v>635</v>
      </c>
      <c r="J124" s="280">
        <v>120</v>
      </c>
      <c r="K124" s="321"/>
    </row>
    <row r="125" spans="2:11" ht="15" customHeight="1">
      <c r="B125" s="319"/>
      <c r="C125" s="280" t="s">
        <v>681</v>
      </c>
      <c r="D125" s="280"/>
      <c r="E125" s="280"/>
      <c r="F125" s="299" t="s">
        <v>633</v>
      </c>
      <c r="G125" s="280"/>
      <c r="H125" s="280" t="s">
        <v>682</v>
      </c>
      <c r="I125" s="280" t="s">
        <v>635</v>
      </c>
      <c r="J125" s="280" t="s">
        <v>683</v>
      </c>
      <c r="K125" s="321"/>
    </row>
    <row r="126" spans="2:11" ht="15" customHeight="1">
      <c r="B126" s="319"/>
      <c r="C126" s="280" t="s">
        <v>582</v>
      </c>
      <c r="D126" s="280"/>
      <c r="E126" s="280"/>
      <c r="F126" s="299" t="s">
        <v>633</v>
      </c>
      <c r="G126" s="280"/>
      <c r="H126" s="280" t="s">
        <v>684</v>
      </c>
      <c r="I126" s="280" t="s">
        <v>635</v>
      </c>
      <c r="J126" s="280" t="s">
        <v>683</v>
      </c>
      <c r="K126" s="321"/>
    </row>
    <row r="127" spans="2:11" ht="15" customHeight="1">
      <c r="B127" s="319"/>
      <c r="C127" s="280" t="s">
        <v>644</v>
      </c>
      <c r="D127" s="280"/>
      <c r="E127" s="280"/>
      <c r="F127" s="299" t="s">
        <v>639</v>
      </c>
      <c r="G127" s="280"/>
      <c r="H127" s="280" t="s">
        <v>645</v>
      </c>
      <c r="I127" s="280" t="s">
        <v>635</v>
      </c>
      <c r="J127" s="280">
        <v>15</v>
      </c>
      <c r="K127" s="321"/>
    </row>
    <row r="128" spans="2:11" ht="15" customHeight="1">
      <c r="B128" s="319"/>
      <c r="C128" s="301" t="s">
        <v>646</v>
      </c>
      <c r="D128" s="301"/>
      <c r="E128" s="301"/>
      <c r="F128" s="302" t="s">
        <v>639</v>
      </c>
      <c r="G128" s="301"/>
      <c r="H128" s="301" t="s">
        <v>647</v>
      </c>
      <c r="I128" s="301" t="s">
        <v>635</v>
      </c>
      <c r="J128" s="301">
        <v>15</v>
      </c>
      <c r="K128" s="321"/>
    </row>
    <row r="129" spans="2:11" ht="15" customHeight="1">
      <c r="B129" s="319"/>
      <c r="C129" s="301" t="s">
        <v>648</v>
      </c>
      <c r="D129" s="301"/>
      <c r="E129" s="301"/>
      <c r="F129" s="302" t="s">
        <v>639</v>
      </c>
      <c r="G129" s="301"/>
      <c r="H129" s="301" t="s">
        <v>649</v>
      </c>
      <c r="I129" s="301" t="s">
        <v>635</v>
      </c>
      <c r="J129" s="301">
        <v>20</v>
      </c>
      <c r="K129" s="321"/>
    </row>
    <row r="130" spans="2:11" ht="15" customHeight="1">
      <c r="B130" s="319"/>
      <c r="C130" s="301" t="s">
        <v>650</v>
      </c>
      <c r="D130" s="301"/>
      <c r="E130" s="301"/>
      <c r="F130" s="302" t="s">
        <v>639</v>
      </c>
      <c r="G130" s="301"/>
      <c r="H130" s="301" t="s">
        <v>651</v>
      </c>
      <c r="I130" s="301" t="s">
        <v>635</v>
      </c>
      <c r="J130" s="301">
        <v>20</v>
      </c>
      <c r="K130" s="321"/>
    </row>
    <row r="131" spans="2:11" ht="15" customHeight="1">
      <c r="B131" s="319"/>
      <c r="C131" s="280" t="s">
        <v>638</v>
      </c>
      <c r="D131" s="280"/>
      <c r="E131" s="280"/>
      <c r="F131" s="299" t="s">
        <v>639</v>
      </c>
      <c r="G131" s="280"/>
      <c r="H131" s="280" t="s">
        <v>672</v>
      </c>
      <c r="I131" s="280" t="s">
        <v>635</v>
      </c>
      <c r="J131" s="280">
        <v>50</v>
      </c>
      <c r="K131" s="321"/>
    </row>
    <row r="132" spans="2:11" ht="15" customHeight="1">
      <c r="B132" s="319"/>
      <c r="C132" s="280" t="s">
        <v>652</v>
      </c>
      <c r="D132" s="280"/>
      <c r="E132" s="280"/>
      <c r="F132" s="299" t="s">
        <v>639</v>
      </c>
      <c r="G132" s="280"/>
      <c r="H132" s="280" t="s">
        <v>672</v>
      </c>
      <c r="I132" s="280" t="s">
        <v>635</v>
      </c>
      <c r="J132" s="280">
        <v>50</v>
      </c>
      <c r="K132" s="321"/>
    </row>
    <row r="133" spans="2:11" ht="15" customHeight="1">
      <c r="B133" s="319"/>
      <c r="C133" s="280" t="s">
        <v>658</v>
      </c>
      <c r="D133" s="280"/>
      <c r="E133" s="280"/>
      <c r="F133" s="299" t="s">
        <v>639</v>
      </c>
      <c r="G133" s="280"/>
      <c r="H133" s="280" t="s">
        <v>672</v>
      </c>
      <c r="I133" s="280" t="s">
        <v>635</v>
      </c>
      <c r="J133" s="280">
        <v>50</v>
      </c>
      <c r="K133" s="321"/>
    </row>
    <row r="134" spans="2:11" ht="15" customHeight="1">
      <c r="B134" s="319"/>
      <c r="C134" s="280" t="s">
        <v>660</v>
      </c>
      <c r="D134" s="280"/>
      <c r="E134" s="280"/>
      <c r="F134" s="299" t="s">
        <v>639</v>
      </c>
      <c r="G134" s="280"/>
      <c r="H134" s="280" t="s">
        <v>672</v>
      </c>
      <c r="I134" s="280" t="s">
        <v>635</v>
      </c>
      <c r="J134" s="280">
        <v>50</v>
      </c>
      <c r="K134" s="321"/>
    </row>
    <row r="135" spans="2:11" ht="15" customHeight="1">
      <c r="B135" s="319"/>
      <c r="C135" s="280" t="s">
        <v>120</v>
      </c>
      <c r="D135" s="280"/>
      <c r="E135" s="280"/>
      <c r="F135" s="299" t="s">
        <v>639</v>
      </c>
      <c r="G135" s="280"/>
      <c r="H135" s="280" t="s">
        <v>685</v>
      </c>
      <c r="I135" s="280" t="s">
        <v>635</v>
      </c>
      <c r="J135" s="280">
        <v>255</v>
      </c>
      <c r="K135" s="321"/>
    </row>
    <row r="136" spans="2:11" ht="15" customHeight="1">
      <c r="B136" s="319"/>
      <c r="C136" s="280" t="s">
        <v>662</v>
      </c>
      <c r="D136" s="280"/>
      <c r="E136" s="280"/>
      <c r="F136" s="299" t="s">
        <v>633</v>
      </c>
      <c r="G136" s="280"/>
      <c r="H136" s="280" t="s">
        <v>686</v>
      </c>
      <c r="I136" s="280" t="s">
        <v>664</v>
      </c>
      <c r="J136" s="280"/>
      <c r="K136" s="321"/>
    </row>
    <row r="137" spans="2:11" ht="15" customHeight="1">
      <c r="B137" s="319"/>
      <c r="C137" s="280" t="s">
        <v>665</v>
      </c>
      <c r="D137" s="280"/>
      <c r="E137" s="280"/>
      <c r="F137" s="299" t="s">
        <v>633</v>
      </c>
      <c r="G137" s="280"/>
      <c r="H137" s="280" t="s">
        <v>687</v>
      </c>
      <c r="I137" s="280" t="s">
        <v>667</v>
      </c>
      <c r="J137" s="280"/>
      <c r="K137" s="321"/>
    </row>
    <row r="138" spans="2:11" ht="15" customHeight="1">
      <c r="B138" s="319"/>
      <c r="C138" s="280" t="s">
        <v>668</v>
      </c>
      <c r="D138" s="280"/>
      <c r="E138" s="280"/>
      <c r="F138" s="299" t="s">
        <v>633</v>
      </c>
      <c r="G138" s="280"/>
      <c r="H138" s="280" t="s">
        <v>668</v>
      </c>
      <c r="I138" s="280" t="s">
        <v>667</v>
      </c>
      <c r="J138" s="280"/>
      <c r="K138" s="321"/>
    </row>
    <row r="139" spans="2:11" ht="15" customHeight="1">
      <c r="B139" s="319"/>
      <c r="C139" s="280" t="s">
        <v>40</v>
      </c>
      <c r="D139" s="280"/>
      <c r="E139" s="280"/>
      <c r="F139" s="299" t="s">
        <v>633</v>
      </c>
      <c r="G139" s="280"/>
      <c r="H139" s="280" t="s">
        <v>688</v>
      </c>
      <c r="I139" s="280" t="s">
        <v>667</v>
      </c>
      <c r="J139" s="280"/>
      <c r="K139" s="321"/>
    </row>
    <row r="140" spans="2:11" ht="15" customHeight="1">
      <c r="B140" s="319"/>
      <c r="C140" s="280" t="s">
        <v>689</v>
      </c>
      <c r="D140" s="280"/>
      <c r="E140" s="280"/>
      <c r="F140" s="299" t="s">
        <v>633</v>
      </c>
      <c r="G140" s="280"/>
      <c r="H140" s="280" t="s">
        <v>690</v>
      </c>
      <c r="I140" s="280" t="s">
        <v>667</v>
      </c>
      <c r="J140" s="280"/>
      <c r="K140" s="321"/>
    </row>
    <row r="141" spans="2:11" ht="15" customHeight="1">
      <c r="B141" s="322"/>
      <c r="C141" s="323"/>
      <c r="D141" s="323"/>
      <c r="E141" s="323"/>
      <c r="F141" s="323"/>
      <c r="G141" s="323"/>
      <c r="H141" s="323"/>
      <c r="I141" s="323"/>
      <c r="J141" s="323"/>
      <c r="K141" s="324"/>
    </row>
    <row r="142" spans="2:11" ht="18.75" customHeight="1">
      <c r="B142" s="276"/>
      <c r="C142" s="276"/>
      <c r="D142" s="276"/>
      <c r="E142" s="276"/>
      <c r="F142" s="311"/>
      <c r="G142" s="276"/>
      <c r="H142" s="276"/>
      <c r="I142" s="276"/>
      <c r="J142" s="276"/>
      <c r="K142" s="276"/>
    </row>
    <row r="143" spans="2:11" ht="18.75" customHeight="1">
      <c r="B143" s="286"/>
      <c r="C143" s="286"/>
      <c r="D143" s="286"/>
      <c r="E143" s="286"/>
      <c r="F143" s="286"/>
      <c r="G143" s="286"/>
      <c r="H143" s="286"/>
      <c r="I143" s="286"/>
      <c r="J143" s="286"/>
      <c r="K143" s="286"/>
    </row>
    <row r="144" spans="2:11" ht="7.5" customHeight="1">
      <c r="B144" s="287"/>
      <c r="C144" s="288"/>
      <c r="D144" s="288"/>
      <c r="E144" s="288"/>
      <c r="F144" s="288"/>
      <c r="G144" s="288"/>
      <c r="H144" s="288"/>
      <c r="I144" s="288"/>
      <c r="J144" s="288"/>
      <c r="K144" s="289"/>
    </row>
    <row r="145" spans="2:11" ht="45" customHeight="1">
      <c r="B145" s="290"/>
      <c r="C145" s="396" t="s">
        <v>691</v>
      </c>
      <c r="D145" s="396"/>
      <c r="E145" s="396"/>
      <c r="F145" s="396"/>
      <c r="G145" s="396"/>
      <c r="H145" s="396"/>
      <c r="I145" s="396"/>
      <c r="J145" s="396"/>
      <c r="K145" s="291"/>
    </row>
    <row r="146" spans="2:11" ht="17.25" customHeight="1">
      <c r="B146" s="290"/>
      <c r="C146" s="292" t="s">
        <v>627</v>
      </c>
      <c r="D146" s="292"/>
      <c r="E146" s="292"/>
      <c r="F146" s="292" t="s">
        <v>628</v>
      </c>
      <c r="G146" s="293"/>
      <c r="H146" s="292" t="s">
        <v>115</v>
      </c>
      <c r="I146" s="292" t="s">
        <v>59</v>
      </c>
      <c r="J146" s="292" t="s">
        <v>629</v>
      </c>
      <c r="K146" s="291"/>
    </row>
    <row r="147" spans="2:11" ht="17.25" customHeight="1">
      <c r="B147" s="290"/>
      <c r="C147" s="294" t="s">
        <v>630</v>
      </c>
      <c r="D147" s="294"/>
      <c r="E147" s="294"/>
      <c r="F147" s="295" t="s">
        <v>631</v>
      </c>
      <c r="G147" s="296"/>
      <c r="H147" s="294"/>
      <c r="I147" s="294"/>
      <c r="J147" s="294" t="s">
        <v>632</v>
      </c>
      <c r="K147" s="291"/>
    </row>
    <row r="148" spans="2:11" ht="5.25" customHeight="1">
      <c r="B148" s="300"/>
      <c r="C148" s="297"/>
      <c r="D148" s="297"/>
      <c r="E148" s="297"/>
      <c r="F148" s="297"/>
      <c r="G148" s="298"/>
      <c r="H148" s="297"/>
      <c r="I148" s="297"/>
      <c r="J148" s="297"/>
      <c r="K148" s="321"/>
    </row>
    <row r="149" spans="2:11" ht="15" customHeight="1">
      <c r="B149" s="300"/>
      <c r="C149" s="325" t="s">
        <v>636</v>
      </c>
      <c r="D149" s="280"/>
      <c r="E149" s="280"/>
      <c r="F149" s="326" t="s">
        <v>633</v>
      </c>
      <c r="G149" s="280"/>
      <c r="H149" s="325" t="s">
        <v>672</v>
      </c>
      <c r="I149" s="325" t="s">
        <v>635</v>
      </c>
      <c r="J149" s="325">
        <v>120</v>
      </c>
      <c r="K149" s="321"/>
    </row>
    <row r="150" spans="2:11" ht="15" customHeight="1">
      <c r="B150" s="300"/>
      <c r="C150" s="325" t="s">
        <v>681</v>
      </c>
      <c r="D150" s="280"/>
      <c r="E150" s="280"/>
      <c r="F150" s="326" t="s">
        <v>633</v>
      </c>
      <c r="G150" s="280"/>
      <c r="H150" s="325" t="s">
        <v>692</v>
      </c>
      <c r="I150" s="325" t="s">
        <v>635</v>
      </c>
      <c r="J150" s="325" t="s">
        <v>683</v>
      </c>
      <c r="K150" s="321"/>
    </row>
    <row r="151" spans="2:11" ht="15" customHeight="1">
      <c r="B151" s="300"/>
      <c r="C151" s="325" t="s">
        <v>582</v>
      </c>
      <c r="D151" s="280"/>
      <c r="E151" s="280"/>
      <c r="F151" s="326" t="s">
        <v>633</v>
      </c>
      <c r="G151" s="280"/>
      <c r="H151" s="325" t="s">
        <v>693</v>
      </c>
      <c r="I151" s="325" t="s">
        <v>635</v>
      </c>
      <c r="J151" s="325" t="s">
        <v>683</v>
      </c>
      <c r="K151" s="321"/>
    </row>
    <row r="152" spans="2:11" ht="15" customHeight="1">
      <c r="B152" s="300"/>
      <c r="C152" s="325" t="s">
        <v>638</v>
      </c>
      <c r="D152" s="280"/>
      <c r="E152" s="280"/>
      <c r="F152" s="326" t="s">
        <v>639</v>
      </c>
      <c r="G152" s="280"/>
      <c r="H152" s="325" t="s">
        <v>672</v>
      </c>
      <c r="I152" s="325" t="s">
        <v>635</v>
      </c>
      <c r="J152" s="325">
        <v>50</v>
      </c>
      <c r="K152" s="321"/>
    </row>
    <row r="153" spans="2:11" ht="15" customHeight="1">
      <c r="B153" s="300"/>
      <c r="C153" s="325" t="s">
        <v>641</v>
      </c>
      <c r="D153" s="280"/>
      <c r="E153" s="280"/>
      <c r="F153" s="326" t="s">
        <v>633</v>
      </c>
      <c r="G153" s="280"/>
      <c r="H153" s="325" t="s">
        <v>672</v>
      </c>
      <c r="I153" s="325" t="s">
        <v>643</v>
      </c>
      <c r="J153" s="325"/>
      <c r="K153" s="321"/>
    </row>
    <row r="154" spans="2:11" ht="15" customHeight="1">
      <c r="B154" s="300"/>
      <c r="C154" s="325" t="s">
        <v>652</v>
      </c>
      <c r="D154" s="280"/>
      <c r="E154" s="280"/>
      <c r="F154" s="326" t="s">
        <v>639</v>
      </c>
      <c r="G154" s="280"/>
      <c r="H154" s="325" t="s">
        <v>672</v>
      </c>
      <c r="I154" s="325" t="s">
        <v>635</v>
      </c>
      <c r="J154" s="325">
        <v>50</v>
      </c>
      <c r="K154" s="321"/>
    </row>
    <row r="155" spans="2:11" ht="15" customHeight="1">
      <c r="B155" s="300"/>
      <c r="C155" s="325" t="s">
        <v>660</v>
      </c>
      <c r="D155" s="280"/>
      <c r="E155" s="280"/>
      <c r="F155" s="326" t="s">
        <v>639</v>
      </c>
      <c r="G155" s="280"/>
      <c r="H155" s="325" t="s">
        <v>672</v>
      </c>
      <c r="I155" s="325" t="s">
        <v>635</v>
      </c>
      <c r="J155" s="325">
        <v>50</v>
      </c>
      <c r="K155" s="321"/>
    </row>
    <row r="156" spans="2:11" ht="15" customHeight="1">
      <c r="B156" s="300"/>
      <c r="C156" s="325" t="s">
        <v>658</v>
      </c>
      <c r="D156" s="280"/>
      <c r="E156" s="280"/>
      <c r="F156" s="326" t="s">
        <v>639</v>
      </c>
      <c r="G156" s="280"/>
      <c r="H156" s="325" t="s">
        <v>672</v>
      </c>
      <c r="I156" s="325" t="s">
        <v>635</v>
      </c>
      <c r="J156" s="325">
        <v>50</v>
      </c>
      <c r="K156" s="321"/>
    </row>
    <row r="157" spans="2:11" ht="15" customHeight="1">
      <c r="B157" s="300"/>
      <c r="C157" s="325" t="s">
        <v>105</v>
      </c>
      <c r="D157" s="280"/>
      <c r="E157" s="280"/>
      <c r="F157" s="326" t="s">
        <v>633</v>
      </c>
      <c r="G157" s="280"/>
      <c r="H157" s="325" t="s">
        <v>694</v>
      </c>
      <c r="I157" s="325" t="s">
        <v>635</v>
      </c>
      <c r="J157" s="325" t="s">
        <v>695</v>
      </c>
      <c r="K157" s="321"/>
    </row>
    <row r="158" spans="2:11" ht="15" customHeight="1">
      <c r="B158" s="300"/>
      <c r="C158" s="325" t="s">
        <v>696</v>
      </c>
      <c r="D158" s="280"/>
      <c r="E158" s="280"/>
      <c r="F158" s="326" t="s">
        <v>633</v>
      </c>
      <c r="G158" s="280"/>
      <c r="H158" s="325" t="s">
        <v>697</v>
      </c>
      <c r="I158" s="325" t="s">
        <v>667</v>
      </c>
      <c r="J158" s="325"/>
      <c r="K158" s="321"/>
    </row>
    <row r="159" spans="2:11" ht="15" customHeight="1">
      <c r="B159" s="327"/>
      <c r="C159" s="309"/>
      <c r="D159" s="309"/>
      <c r="E159" s="309"/>
      <c r="F159" s="309"/>
      <c r="G159" s="309"/>
      <c r="H159" s="309"/>
      <c r="I159" s="309"/>
      <c r="J159" s="309"/>
      <c r="K159" s="328"/>
    </row>
    <row r="160" spans="2:11" ht="18.75" customHeight="1">
      <c r="B160" s="276"/>
      <c r="C160" s="280"/>
      <c r="D160" s="280"/>
      <c r="E160" s="280"/>
      <c r="F160" s="299"/>
      <c r="G160" s="280"/>
      <c r="H160" s="280"/>
      <c r="I160" s="280"/>
      <c r="J160" s="280"/>
      <c r="K160" s="276"/>
    </row>
    <row r="161" spans="2:11" ht="18.75" customHeight="1">
      <c r="B161" s="286"/>
      <c r="C161" s="286"/>
      <c r="D161" s="286"/>
      <c r="E161" s="286"/>
      <c r="F161" s="286"/>
      <c r="G161" s="286"/>
      <c r="H161" s="286"/>
      <c r="I161" s="286"/>
      <c r="J161" s="286"/>
      <c r="K161" s="286"/>
    </row>
    <row r="162" spans="2:11" ht="7.5" customHeight="1">
      <c r="B162" s="268"/>
      <c r="C162" s="269"/>
      <c r="D162" s="269"/>
      <c r="E162" s="269"/>
      <c r="F162" s="269"/>
      <c r="G162" s="269"/>
      <c r="H162" s="269"/>
      <c r="I162" s="269"/>
      <c r="J162" s="269"/>
      <c r="K162" s="270"/>
    </row>
    <row r="163" spans="2:11" ht="45" customHeight="1">
      <c r="B163" s="271"/>
      <c r="C163" s="392" t="s">
        <v>698</v>
      </c>
      <c r="D163" s="392"/>
      <c r="E163" s="392"/>
      <c r="F163" s="392"/>
      <c r="G163" s="392"/>
      <c r="H163" s="392"/>
      <c r="I163" s="392"/>
      <c r="J163" s="392"/>
      <c r="K163" s="272"/>
    </row>
    <row r="164" spans="2:11" ht="17.25" customHeight="1">
      <c r="B164" s="271"/>
      <c r="C164" s="292" t="s">
        <v>627</v>
      </c>
      <c r="D164" s="292"/>
      <c r="E164" s="292"/>
      <c r="F164" s="292" t="s">
        <v>628</v>
      </c>
      <c r="G164" s="329"/>
      <c r="H164" s="330" t="s">
        <v>115</v>
      </c>
      <c r="I164" s="330" t="s">
        <v>59</v>
      </c>
      <c r="J164" s="292" t="s">
        <v>629</v>
      </c>
      <c r="K164" s="272"/>
    </row>
    <row r="165" spans="2:11" ht="17.25" customHeight="1">
      <c r="B165" s="273"/>
      <c r="C165" s="294" t="s">
        <v>630</v>
      </c>
      <c r="D165" s="294"/>
      <c r="E165" s="294"/>
      <c r="F165" s="295" t="s">
        <v>631</v>
      </c>
      <c r="G165" s="331"/>
      <c r="H165" s="332"/>
      <c r="I165" s="332"/>
      <c r="J165" s="294" t="s">
        <v>632</v>
      </c>
      <c r="K165" s="274"/>
    </row>
    <row r="166" spans="2:11" ht="5.25" customHeight="1">
      <c r="B166" s="300"/>
      <c r="C166" s="297"/>
      <c r="D166" s="297"/>
      <c r="E166" s="297"/>
      <c r="F166" s="297"/>
      <c r="G166" s="298"/>
      <c r="H166" s="297"/>
      <c r="I166" s="297"/>
      <c r="J166" s="297"/>
      <c r="K166" s="321"/>
    </row>
    <row r="167" spans="2:11" ht="15" customHeight="1">
      <c r="B167" s="300"/>
      <c r="C167" s="280" t="s">
        <v>636</v>
      </c>
      <c r="D167" s="280"/>
      <c r="E167" s="280"/>
      <c r="F167" s="299" t="s">
        <v>633</v>
      </c>
      <c r="G167" s="280"/>
      <c r="H167" s="280" t="s">
        <v>672</v>
      </c>
      <c r="I167" s="280" t="s">
        <v>635</v>
      </c>
      <c r="J167" s="280">
        <v>120</v>
      </c>
      <c r="K167" s="321"/>
    </row>
    <row r="168" spans="2:11" ht="15" customHeight="1">
      <c r="B168" s="300"/>
      <c r="C168" s="280" t="s">
        <v>681</v>
      </c>
      <c r="D168" s="280"/>
      <c r="E168" s="280"/>
      <c r="F168" s="299" t="s">
        <v>633</v>
      </c>
      <c r="G168" s="280"/>
      <c r="H168" s="280" t="s">
        <v>682</v>
      </c>
      <c r="I168" s="280" t="s">
        <v>635</v>
      </c>
      <c r="J168" s="280" t="s">
        <v>683</v>
      </c>
      <c r="K168" s="321"/>
    </row>
    <row r="169" spans="2:11" ht="15" customHeight="1">
      <c r="B169" s="300"/>
      <c r="C169" s="280" t="s">
        <v>582</v>
      </c>
      <c r="D169" s="280"/>
      <c r="E169" s="280"/>
      <c r="F169" s="299" t="s">
        <v>633</v>
      </c>
      <c r="G169" s="280"/>
      <c r="H169" s="280" t="s">
        <v>699</v>
      </c>
      <c r="I169" s="280" t="s">
        <v>635</v>
      </c>
      <c r="J169" s="280" t="s">
        <v>683</v>
      </c>
      <c r="K169" s="321"/>
    </row>
    <row r="170" spans="2:11" ht="15" customHeight="1">
      <c r="B170" s="300"/>
      <c r="C170" s="280" t="s">
        <v>638</v>
      </c>
      <c r="D170" s="280"/>
      <c r="E170" s="280"/>
      <c r="F170" s="299" t="s">
        <v>639</v>
      </c>
      <c r="G170" s="280"/>
      <c r="H170" s="280" t="s">
        <v>699</v>
      </c>
      <c r="I170" s="280" t="s">
        <v>635</v>
      </c>
      <c r="J170" s="280">
        <v>50</v>
      </c>
      <c r="K170" s="321"/>
    </row>
    <row r="171" spans="2:11" ht="15" customHeight="1">
      <c r="B171" s="300"/>
      <c r="C171" s="280" t="s">
        <v>641</v>
      </c>
      <c r="D171" s="280"/>
      <c r="E171" s="280"/>
      <c r="F171" s="299" t="s">
        <v>633</v>
      </c>
      <c r="G171" s="280"/>
      <c r="H171" s="280" t="s">
        <v>699</v>
      </c>
      <c r="I171" s="280" t="s">
        <v>643</v>
      </c>
      <c r="J171" s="280"/>
      <c r="K171" s="321"/>
    </row>
    <row r="172" spans="2:11" ht="15" customHeight="1">
      <c r="B172" s="300"/>
      <c r="C172" s="280" t="s">
        <v>652</v>
      </c>
      <c r="D172" s="280"/>
      <c r="E172" s="280"/>
      <c r="F172" s="299" t="s">
        <v>639</v>
      </c>
      <c r="G172" s="280"/>
      <c r="H172" s="280" t="s">
        <v>699</v>
      </c>
      <c r="I172" s="280" t="s">
        <v>635</v>
      </c>
      <c r="J172" s="280">
        <v>50</v>
      </c>
      <c r="K172" s="321"/>
    </row>
    <row r="173" spans="2:11" ht="15" customHeight="1">
      <c r="B173" s="300"/>
      <c r="C173" s="280" t="s">
        <v>660</v>
      </c>
      <c r="D173" s="280"/>
      <c r="E173" s="280"/>
      <c r="F173" s="299" t="s">
        <v>639</v>
      </c>
      <c r="G173" s="280"/>
      <c r="H173" s="280" t="s">
        <v>699</v>
      </c>
      <c r="I173" s="280" t="s">
        <v>635</v>
      </c>
      <c r="J173" s="280">
        <v>50</v>
      </c>
      <c r="K173" s="321"/>
    </row>
    <row r="174" spans="2:11" ht="15" customHeight="1">
      <c r="B174" s="300"/>
      <c r="C174" s="280" t="s">
        <v>658</v>
      </c>
      <c r="D174" s="280"/>
      <c r="E174" s="280"/>
      <c r="F174" s="299" t="s">
        <v>639</v>
      </c>
      <c r="G174" s="280"/>
      <c r="H174" s="280" t="s">
        <v>699</v>
      </c>
      <c r="I174" s="280" t="s">
        <v>635</v>
      </c>
      <c r="J174" s="280">
        <v>50</v>
      </c>
      <c r="K174" s="321"/>
    </row>
    <row r="175" spans="2:11" ht="15" customHeight="1">
      <c r="B175" s="300"/>
      <c r="C175" s="280" t="s">
        <v>114</v>
      </c>
      <c r="D175" s="280"/>
      <c r="E175" s="280"/>
      <c r="F175" s="299" t="s">
        <v>633</v>
      </c>
      <c r="G175" s="280"/>
      <c r="H175" s="280" t="s">
        <v>700</v>
      </c>
      <c r="I175" s="280" t="s">
        <v>701</v>
      </c>
      <c r="J175" s="280"/>
      <c r="K175" s="321"/>
    </row>
    <row r="176" spans="2:11" ht="15" customHeight="1">
      <c r="B176" s="300"/>
      <c r="C176" s="280" t="s">
        <v>59</v>
      </c>
      <c r="D176" s="280"/>
      <c r="E176" s="280"/>
      <c r="F176" s="299" t="s">
        <v>633</v>
      </c>
      <c r="G176" s="280"/>
      <c r="H176" s="280" t="s">
        <v>702</v>
      </c>
      <c r="I176" s="280" t="s">
        <v>703</v>
      </c>
      <c r="J176" s="280">
        <v>1</v>
      </c>
      <c r="K176" s="321"/>
    </row>
    <row r="177" spans="2:11" ht="15" customHeight="1">
      <c r="B177" s="300"/>
      <c r="C177" s="280" t="s">
        <v>55</v>
      </c>
      <c r="D177" s="280"/>
      <c r="E177" s="280"/>
      <c r="F177" s="299" t="s">
        <v>633</v>
      </c>
      <c r="G177" s="280"/>
      <c r="H177" s="280" t="s">
        <v>704</v>
      </c>
      <c r="I177" s="280" t="s">
        <v>635</v>
      </c>
      <c r="J177" s="280">
        <v>20</v>
      </c>
      <c r="K177" s="321"/>
    </row>
    <row r="178" spans="2:11" ht="15" customHeight="1">
      <c r="B178" s="300"/>
      <c r="C178" s="280" t="s">
        <v>115</v>
      </c>
      <c r="D178" s="280"/>
      <c r="E178" s="280"/>
      <c r="F178" s="299" t="s">
        <v>633</v>
      </c>
      <c r="G178" s="280"/>
      <c r="H178" s="280" t="s">
        <v>705</v>
      </c>
      <c r="I178" s="280" t="s">
        <v>635</v>
      </c>
      <c r="J178" s="280">
        <v>255</v>
      </c>
      <c r="K178" s="321"/>
    </row>
    <row r="179" spans="2:11" ht="15" customHeight="1">
      <c r="B179" s="300"/>
      <c r="C179" s="280" t="s">
        <v>116</v>
      </c>
      <c r="D179" s="280"/>
      <c r="E179" s="280"/>
      <c r="F179" s="299" t="s">
        <v>633</v>
      </c>
      <c r="G179" s="280"/>
      <c r="H179" s="280" t="s">
        <v>598</v>
      </c>
      <c r="I179" s="280" t="s">
        <v>635</v>
      </c>
      <c r="J179" s="280">
        <v>10</v>
      </c>
      <c r="K179" s="321"/>
    </row>
    <row r="180" spans="2:11" ht="15" customHeight="1">
      <c r="B180" s="300"/>
      <c r="C180" s="280" t="s">
        <v>117</v>
      </c>
      <c r="D180" s="280"/>
      <c r="E180" s="280"/>
      <c r="F180" s="299" t="s">
        <v>633</v>
      </c>
      <c r="G180" s="280"/>
      <c r="H180" s="280" t="s">
        <v>706</v>
      </c>
      <c r="I180" s="280" t="s">
        <v>667</v>
      </c>
      <c r="J180" s="280"/>
      <c r="K180" s="321"/>
    </row>
    <row r="181" spans="2:11" ht="15" customHeight="1">
      <c r="B181" s="300"/>
      <c r="C181" s="280" t="s">
        <v>707</v>
      </c>
      <c r="D181" s="280"/>
      <c r="E181" s="280"/>
      <c r="F181" s="299" t="s">
        <v>633</v>
      </c>
      <c r="G181" s="280"/>
      <c r="H181" s="280" t="s">
        <v>708</v>
      </c>
      <c r="I181" s="280" t="s">
        <v>667</v>
      </c>
      <c r="J181" s="280"/>
      <c r="K181" s="321"/>
    </row>
    <row r="182" spans="2:11" ht="15" customHeight="1">
      <c r="B182" s="300"/>
      <c r="C182" s="280" t="s">
        <v>696</v>
      </c>
      <c r="D182" s="280"/>
      <c r="E182" s="280"/>
      <c r="F182" s="299" t="s">
        <v>633</v>
      </c>
      <c r="G182" s="280"/>
      <c r="H182" s="280" t="s">
        <v>709</v>
      </c>
      <c r="I182" s="280" t="s">
        <v>667</v>
      </c>
      <c r="J182" s="280"/>
      <c r="K182" s="321"/>
    </row>
    <row r="183" spans="2:11" ht="15" customHeight="1">
      <c r="B183" s="300"/>
      <c r="C183" s="280" t="s">
        <v>119</v>
      </c>
      <c r="D183" s="280"/>
      <c r="E183" s="280"/>
      <c r="F183" s="299" t="s">
        <v>639</v>
      </c>
      <c r="G183" s="280"/>
      <c r="H183" s="280" t="s">
        <v>710</v>
      </c>
      <c r="I183" s="280" t="s">
        <v>635</v>
      </c>
      <c r="J183" s="280">
        <v>50</v>
      </c>
      <c r="K183" s="321"/>
    </row>
    <row r="184" spans="2:11" ht="15" customHeight="1">
      <c r="B184" s="300"/>
      <c r="C184" s="280" t="s">
        <v>711</v>
      </c>
      <c r="D184" s="280"/>
      <c r="E184" s="280"/>
      <c r="F184" s="299" t="s">
        <v>639</v>
      </c>
      <c r="G184" s="280"/>
      <c r="H184" s="280" t="s">
        <v>712</v>
      </c>
      <c r="I184" s="280" t="s">
        <v>713</v>
      </c>
      <c r="J184" s="280"/>
      <c r="K184" s="321"/>
    </row>
    <row r="185" spans="2:11" ht="15" customHeight="1">
      <c r="B185" s="300"/>
      <c r="C185" s="280" t="s">
        <v>714</v>
      </c>
      <c r="D185" s="280"/>
      <c r="E185" s="280"/>
      <c r="F185" s="299" t="s">
        <v>639</v>
      </c>
      <c r="G185" s="280"/>
      <c r="H185" s="280" t="s">
        <v>715</v>
      </c>
      <c r="I185" s="280" t="s">
        <v>713</v>
      </c>
      <c r="J185" s="280"/>
      <c r="K185" s="321"/>
    </row>
    <row r="186" spans="2:11" ht="15" customHeight="1">
      <c r="B186" s="300"/>
      <c r="C186" s="280" t="s">
        <v>716</v>
      </c>
      <c r="D186" s="280"/>
      <c r="E186" s="280"/>
      <c r="F186" s="299" t="s">
        <v>639</v>
      </c>
      <c r="G186" s="280"/>
      <c r="H186" s="280" t="s">
        <v>717</v>
      </c>
      <c r="I186" s="280" t="s">
        <v>713</v>
      </c>
      <c r="J186" s="280"/>
      <c r="K186" s="321"/>
    </row>
    <row r="187" spans="2:11" ht="15" customHeight="1">
      <c r="B187" s="300"/>
      <c r="C187" s="333" t="s">
        <v>718</v>
      </c>
      <c r="D187" s="280"/>
      <c r="E187" s="280"/>
      <c r="F187" s="299" t="s">
        <v>639</v>
      </c>
      <c r="G187" s="280"/>
      <c r="H187" s="280" t="s">
        <v>719</v>
      </c>
      <c r="I187" s="280" t="s">
        <v>720</v>
      </c>
      <c r="J187" s="334" t="s">
        <v>721</v>
      </c>
      <c r="K187" s="321"/>
    </row>
    <row r="188" spans="2:11" ht="15" customHeight="1">
      <c r="B188" s="300"/>
      <c r="C188" s="285" t="s">
        <v>44</v>
      </c>
      <c r="D188" s="280"/>
      <c r="E188" s="280"/>
      <c r="F188" s="299" t="s">
        <v>633</v>
      </c>
      <c r="G188" s="280"/>
      <c r="H188" s="276" t="s">
        <v>722</v>
      </c>
      <c r="I188" s="280" t="s">
        <v>723</v>
      </c>
      <c r="J188" s="280"/>
      <c r="K188" s="321"/>
    </row>
    <row r="189" spans="2:11" ht="15" customHeight="1">
      <c r="B189" s="300"/>
      <c r="C189" s="285" t="s">
        <v>724</v>
      </c>
      <c r="D189" s="280"/>
      <c r="E189" s="280"/>
      <c r="F189" s="299" t="s">
        <v>633</v>
      </c>
      <c r="G189" s="280"/>
      <c r="H189" s="280" t="s">
        <v>725</v>
      </c>
      <c r="I189" s="280" t="s">
        <v>667</v>
      </c>
      <c r="J189" s="280"/>
      <c r="K189" s="321"/>
    </row>
    <row r="190" spans="2:11" ht="15" customHeight="1">
      <c r="B190" s="300"/>
      <c r="C190" s="285" t="s">
        <v>726</v>
      </c>
      <c r="D190" s="280"/>
      <c r="E190" s="280"/>
      <c r="F190" s="299" t="s">
        <v>633</v>
      </c>
      <c r="G190" s="280"/>
      <c r="H190" s="280" t="s">
        <v>727</v>
      </c>
      <c r="I190" s="280" t="s">
        <v>667</v>
      </c>
      <c r="J190" s="280"/>
      <c r="K190" s="321"/>
    </row>
    <row r="191" spans="2:11" ht="15" customHeight="1">
      <c r="B191" s="300"/>
      <c r="C191" s="285" t="s">
        <v>728</v>
      </c>
      <c r="D191" s="280"/>
      <c r="E191" s="280"/>
      <c r="F191" s="299" t="s">
        <v>639</v>
      </c>
      <c r="G191" s="280"/>
      <c r="H191" s="280" t="s">
        <v>729</v>
      </c>
      <c r="I191" s="280" t="s">
        <v>667</v>
      </c>
      <c r="J191" s="280"/>
      <c r="K191" s="321"/>
    </row>
    <row r="192" spans="2:11" ht="15" customHeight="1">
      <c r="B192" s="327"/>
      <c r="C192" s="335"/>
      <c r="D192" s="309"/>
      <c r="E192" s="309"/>
      <c r="F192" s="309"/>
      <c r="G192" s="309"/>
      <c r="H192" s="309"/>
      <c r="I192" s="309"/>
      <c r="J192" s="309"/>
      <c r="K192" s="328"/>
    </row>
    <row r="193" spans="2:11" ht="18.75" customHeight="1">
      <c r="B193" s="276"/>
      <c r="C193" s="280"/>
      <c r="D193" s="280"/>
      <c r="E193" s="280"/>
      <c r="F193" s="299"/>
      <c r="G193" s="280"/>
      <c r="H193" s="280"/>
      <c r="I193" s="280"/>
      <c r="J193" s="280"/>
      <c r="K193" s="276"/>
    </row>
    <row r="194" spans="2:11" ht="18.75" customHeight="1">
      <c r="B194" s="276"/>
      <c r="C194" s="280"/>
      <c r="D194" s="280"/>
      <c r="E194" s="280"/>
      <c r="F194" s="299"/>
      <c r="G194" s="280"/>
      <c r="H194" s="280"/>
      <c r="I194" s="280"/>
      <c r="J194" s="280"/>
      <c r="K194" s="276"/>
    </row>
    <row r="195" spans="2:11" ht="18.75" customHeight="1">
      <c r="B195" s="286"/>
      <c r="C195" s="286"/>
      <c r="D195" s="286"/>
      <c r="E195" s="286"/>
      <c r="F195" s="286"/>
      <c r="G195" s="286"/>
      <c r="H195" s="286"/>
      <c r="I195" s="286"/>
      <c r="J195" s="286"/>
      <c r="K195" s="286"/>
    </row>
    <row r="196" spans="2:11">
      <c r="B196" s="268"/>
      <c r="C196" s="269"/>
      <c r="D196" s="269"/>
      <c r="E196" s="269"/>
      <c r="F196" s="269"/>
      <c r="G196" s="269"/>
      <c r="H196" s="269"/>
      <c r="I196" s="269"/>
      <c r="J196" s="269"/>
      <c r="K196" s="270"/>
    </row>
    <row r="197" spans="2:11" ht="21">
      <c r="B197" s="271"/>
      <c r="C197" s="392" t="s">
        <v>730</v>
      </c>
      <c r="D197" s="392"/>
      <c r="E197" s="392"/>
      <c r="F197" s="392"/>
      <c r="G197" s="392"/>
      <c r="H197" s="392"/>
      <c r="I197" s="392"/>
      <c r="J197" s="392"/>
      <c r="K197" s="272"/>
    </row>
    <row r="198" spans="2:11" ht="25.5" customHeight="1">
      <c r="B198" s="271"/>
      <c r="C198" s="336" t="s">
        <v>731</v>
      </c>
      <c r="D198" s="336"/>
      <c r="E198" s="336"/>
      <c r="F198" s="336" t="s">
        <v>732</v>
      </c>
      <c r="G198" s="337"/>
      <c r="H198" s="397" t="s">
        <v>733</v>
      </c>
      <c r="I198" s="397"/>
      <c r="J198" s="397"/>
      <c r="K198" s="272"/>
    </row>
    <row r="199" spans="2:11" ht="5.25" customHeight="1">
      <c r="B199" s="300"/>
      <c r="C199" s="297"/>
      <c r="D199" s="297"/>
      <c r="E199" s="297"/>
      <c r="F199" s="297"/>
      <c r="G199" s="280"/>
      <c r="H199" s="297"/>
      <c r="I199" s="297"/>
      <c r="J199" s="297"/>
      <c r="K199" s="321"/>
    </row>
    <row r="200" spans="2:11" ht="15" customHeight="1">
      <c r="B200" s="300"/>
      <c r="C200" s="280" t="s">
        <v>723</v>
      </c>
      <c r="D200" s="280"/>
      <c r="E200" s="280"/>
      <c r="F200" s="299" t="s">
        <v>45</v>
      </c>
      <c r="G200" s="280"/>
      <c r="H200" s="394" t="s">
        <v>734</v>
      </c>
      <c r="I200" s="394"/>
      <c r="J200" s="394"/>
      <c r="K200" s="321"/>
    </row>
    <row r="201" spans="2:11" ht="15" customHeight="1">
      <c r="B201" s="300"/>
      <c r="C201" s="306"/>
      <c r="D201" s="280"/>
      <c r="E201" s="280"/>
      <c r="F201" s="299" t="s">
        <v>46</v>
      </c>
      <c r="G201" s="280"/>
      <c r="H201" s="394" t="s">
        <v>735</v>
      </c>
      <c r="I201" s="394"/>
      <c r="J201" s="394"/>
      <c r="K201" s="321"/>
    </row>
    <row r="202" spans="2:11" ht="15" customHeight="1">
      <c r="B202" s="300"/>
      <c r="C202" s="306"/>
      <c r="D202" s="280"/>
      <c r="E202" s="280"/>
      <c r="F202" s="299" t="s">
        <v>49</v>
      </c>
      <c r="G202" s="280"/>
      <c r="H202" s="394" t="s">
        <v>736</v>
      </c>
      <c r="I202" s="394"/>
      <c r="J202" s="394"/>
      <c r="K202" s="321"/>
    </row>
    <row r="203" spans="2:11" ht="15" customHeight="1">
      <c r="B203" s="300"/>
      <c r="C203" s="280"/>
      <c r="D203" s="280"/>
      <c r="E203" s="280"/>
      <c r="F203" s="299" t="s">
        <v>47</v>
      </c>
      <c r="G203" s="280"/>
      <c r="H203" s="394" t="s">
        <v>737</v>
      </c>
      <c r="I203" s="394"/>
      <c r="J203" s="394"/>
      <c r="K203" s="321"/>
    </row>
    <row r="204" spans="2:11" ht="15" customHeight="1">
      <c r="B204" s="300"/>
      <c r="C204" s="280"/>
      <c r="D204" s="280"/>
      <c r="E204" s="280"/>
      <c r="F204" s="299" t="s">
        <v>48</v>
      </c>
      <c r="G204" s="280"/>
      <c r="H204" s="394" t="s">
        <v>738</v>
      </c>
      <c r="I204" s="394"/>
      <c r="J204" s="394"/>
      <c r="K204" s="321"/>
    </row>
    <row r="205" spans="2:11" ht="15" customHeight="1">
      <c r="B205" s="300"/>
      <c r="C205" s="280"/>
      <c r="D205" s="280"/>
      <c r="E205" s="280"/>
      <c r="F205" s="299"/>
      <c r="G205" s="280"/>
      <c r="H205" s="280"/>
      <c r="I205" s="280"/>
      <c r="J205" s="280"/>
      <c r="K205" s="321"/>
    </row>
    <row r="206" spans="2:11" ht="15" customHeight="1">
      <c r="B206" s="300"/>
      <c r="C206" s="280" t="s">
        <v>679</v>
      </c>
      <c r="D206" s="280"/>
      <c r="E206" s="280"/>
      <c r="F206" s="299" t="s">
        <v>81</v>
      </c>
      <c r="G206" s="280"/>
      <c r="H206" s="394" t="s">
        <v>739</v>
      </c>
      <c r="I206" s="394"/>
      <c r="J206" s="394"/>
      <c r="K206" s="321"/>
    </row>
    <row r="207" spans="2:11" ht="15" customHeight="1">
      <c r="B207" s="300"/>
      <c r="C207" s="306"/>
      <c r="D207" s="280"/>
      <c r="E207" s="280"/>
      <c r="F207" s="299" t="s">
        <v>577</v>
      </c>
      <c r="G207" s="280"/>
      <c r="H207" s="394" t="s">
        <v>578</v>
      </c>
      <c r="I207" s="394"/>
      <c r="J207" s="394"/>
      <c r="K207" s="321"/>
    </row>
    <row r="208" spans="2:11" ht="15" customHeight="1">
      <c r="B208" s="300"/>
      <c r="C208" s="280"/>
      <c r="D208" s="280"/>
      <c r="E208" s="280"/>
      <c r="F208" s="299" t="s">
        <v>575</v>
      </c>
      <c r="G208" s="280"/>
      <c r="H208" s="394" t="s">
        <v>740</v>
      </c>
      <c r="I208" s="394"/>
      <c r="J208" s="394"/>
      <c r="K208" s="321"/>
    </row>
    <row r="209" spans="2:11" ht="15" customHeight="1">
      <c r="B209" s="338"/>
      <c r="C209" s="306"/>
      <c r="D209" s="306"/>
      <c r="E209" s="306"/>
      <c r="F209" s="299" t="s">
        <v>579</v>
      </c>
      <c r="G209" s="285"/>
      <c r="H209" s="398" t="s">
        <v>80</v>
      </c>
      <c r="I209" s="398"/>
      <c r="J209" s="398"/>
      <c r="K209" s="339"/>
    </row>
    <row r="210" spans="2:11" ht="15" customHeight="1">
      <c r="B210" s="338"/>
      <c r="C210" s="306"/>
      <c r="D210" s="306"/>
      <c r="E210" s="306"/>
      <c r="F210" s="299" t="s">
        <v>580</v>
      </c>
      <c r="G210" s="285"/>
      <c r="H210" s="398" t="s">
        <v>741</v>
      </c>
      <c r="I210" s="398"/>
      <c r="J210" s="398"/>
      <c r="K210" s="339"/>
    </row>
    <row r="211" spans="2:11" ht="15" customHeight="1">
      <c r="B211" s="338"/>
      <c r="C211" s="306"/>
      <c r="D211" s="306"/>
      <c r="E211" s="306"/>
      <c r="F211" s="340"/>
      <c r="G211" s="285"/>
      <c r="H211" s="341"/>
      <c r="I211" s="341"/>
      <c r="J211" s="341"/>
      <c r="K211" s="339"/>
    </row>
    <row r="212" spans="2:11" ht="15" customHeight="1">
      <c r="B212" s="338"/>
      <c r="C212" s="280" t="s">
        <v>703</v>
      </c>
      <c r="D212" s="306"/>
      <c r="E212" s="306"/>
      <c r="F212" s="299">
        <v>1</v>
      </c>
      <c r="G212" s="285"/>
      <c r="H212" s="398" t="s">
        <v>742</v>
      </c>
      <c r="I212" s="398"/>
      <c r="J212" s="398"/>
      <c r="K212" s="339"/>
    </row>
    <row r="213" spans="2:11" ht="15" customHeight="1">
      <c r="B213" s="338"/>
      <c r="C213" s="306"/>
      <c r="D213" s="306"/>
      <c r="E213" s="306"/>
      <c r="F213" s="299">
        <v>2</v>
      </c>
      <c r="G213" s="285"/>
      <c r="H213" s="398" t="s">
        <v>743</v>
      </c>
      <c r="I213" s="398"/>
      <c r="J213" s="398"/>
      <c r="K213" s="339"/>
    </row>
    <row r="214" spans="2:11" ht="15" customHeight="1">
      <c r="B214" s="338"/>
      <c r="C214" s="306"/>
      <c r="D214" s="306"/>
      <c r="E214" s="306"/>
      <c r="F214" s="299">
        <v>3</v>
      </c>
      <c r="G214" s="285"/>
      <c r="H214" s="398" t="s">
        <v>744</v>
      </c>
      <c r="I214" s="398"/>
      <c r="J214" s="398"/>
      <c r="K214" s="339"/>
    </row>
    <row r="215" spans="2:11" ht="15" customHeight="1">
      <c r="B215" s="338"/>
      <c r="C215" s="306"/>
      <c r="D215" s="306"/>
      <c r="E215" s="306"/>
      <c r="F215" s="299">
        <v>4</v>
      </c>
      <c r="G215" s="285"/>
      <c r="H215" s="398" t="s">
        <v>745</v>
      </c>
      <c r="I215" s="398"/>
      <c r="J215" s="398"/>
      <c r="K215" s="339"/>
    </row>
    <row r="216" spans="2:11" ht="12.75" customHeight="1">
      <c r="B216" s="342"/>
      <c r="C216" s="343"/>
      <c r="D216" s="343"/>
      <c r="E216" s="343"/>
      <c r="F216" s="343"/>
      <c r="G216" s="343"/>
      <c r="H216" s="343"/>
      <c r="I216" s="343"/>
      <c r="J216" s="343"/>
      <c r="K216" s="344"/>
    </row>
  </sheetData>
  <sheetProtection algorithmName="SHA-512" hashValue="f4dsM/b3YX36N6l9wgqJt8q6B58/Ee15UQvSPPOWWLaEHAtjWC7HNw0fhvGf6KJffo9ArIKs2E9jLxD6FLp5ng==" saltValue="i+LgiXkTMNXiYdcKLckOwQ=="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13</vt:i4>
      </vt:variant>
    </vt:vector>
  </HeadingPairs>
  <TitlesOfParts>
    <vt:vector size="20" baseType="lpstr">
      <vt:lpstr>Rekapitulace stavby</vt:lpstr>
      <vt:lpstr>SO 000 - Vedlejší a ostat...</vt:lpstr>
      <vt:lpstr>SO 101 - Oprava pravého j...</vt:lpstr>
      <vt:lpstr>SO 102 - Oprava levého jí...</vt:lpstr>
      <vt:lpstr>SO 171 - Definitivní dopr...</vt:lpstr>
      <vt:lpstr>SO 172 - Přechodné doprav...</vt:lpstr>
      <vt:lpstr>Pokyny pro vyplnění</vt:lpstr>
      <vt:lpstr>'Rekapitulace stavby'!Názvy_tisku</vt:lpstr>
      <vt:lpstr>'SO 000 - Vedlejší a ostat...'!Názvy_tisku</vt:lpstr>
      <vt:lpstr>'SO 101 - Oprava pravého j...'!Názvy_tisku</vt:lpstr>
      <vt:lpstr>'SO 102 - Oprava levého jí...'!Názvy_tisku</vt:lpstr>
      <vt:lpstr>'SO 171 - Definitivní dopr...'!Názvy_tisku</vt:lpstr>
      <vt:lpstr>'SO 172 - Přechodné doprav...'!Názvy_tisku</vt:lpstr>
      <vt:lpstr>'Pokyny pro vyplnění'!Oblast_tisku</vt:lpstr>
      <vt:lpstr>'Rekapitulace stavby'!Oblast_tisku</vt:lpstr>
      <vt:lpstr>'SO 000 - Vedlejší a ostat...'!Oblast_tisku</vt:lpstr>
      <vt:lpstr>'SO 101 - Oprava pravého j...'!Oblast_tisku</vt:lpstr>
      <vt:lpstr>'SO 102 - Oprava levého jí...'!Oblast_tisku</vt:lpstr>
      <vt:lpstr>'SO 171 - Definitivní dopr...'!Oblast_tisku</vt:lpstr>
      <vt:lpstr>'SO 172 - Přechodné doprav...'!Oblast_tisku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Bílek</dc:creator>
  <cp:lastModifiedBy>Tomáš Lehmann</cp:lastModifiedBy>
  <cp:lastPrinted>2017-03-17T12:59:19Z</cp:lastPrinted>
  <dcterms:created xsi:type="dcterms:W3CDTF">2017-03-17T11:27:01Z</dcterms:created>
  <dcterms:modified xsi:type="dcterms:W3CDTF">2017-03-17T12:59:58Z</dcterms:modified>
</cp:coreProperties>
</file>